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DieseArbeitsmappe"/>
  <mc:AlternateContent xmlns:mc="http://schemas.openxmlformats.org/markup-compatibility/2006">
    <mc:Choice Requires="x15">
      <x15ac:absPath xmlns:x15ac="http://schemas.microsoft.com/office/spreadsheetml/2010/11/ac" url="C:\Users\bja\Desktop\Utsläppshandel\EU ETS 2\Dok 250122\"/>
    </mc:Choice>
  </mc:AlternateContent>
  <xr:revisionPtr revIDLastSave="0" documentId="8_{8FC443BA-97D7-4D81-99B6-DECD84699C91}" xr6:coauthVersionLast="47" xr6:coauthVersionMax="47" xr10:uidLastSave="{00000000-0000-0000-0000-000000000000}"/>
  <workbookProtection lockStructure="1"/>
  <bookViews>
    <workbookView xWindow="-120" yWindow="-120" windowWidth="51840" windowHeight="21120" tabRatio="786" xr2:uid="{00000000-000D-0000-FFFF-FFFF00000000}"/>
  </bookViews>
  <sheets>
    <sheet name="Guidelines and conditions" sheetId="10" r:id="rId1"/>
    <sheet name="ToolUnreasonableCosts" sheetId="64" r:id="rId2"/>
    <sheet name="EUwideConstants" sheetId="52" state="hidden" r:id="rId3"/>
    <sheet name="MSParameters" sheetId="57" state="hidden" r:id="rId4"/>
    <sheet name="Translations" sheetId="56" state="hidden" r:id="rId5"/>
    <sheet name="VersionDocumentation" sheetId="54" state="hidden" r:id="rId6"/>
  </sheets>
  <definedNames>
    <definedName name="_xlnm._FilterDatabase" localSheetId="3" hidden="1">MSParameters!#REF!</definedName>
    <definedName name="_xlnm._FilterDatabase" localSheetId="4" hidden="1">Translations!$A$1:$C$1</definedName>
    <definedName name="CNTR_SmallEmitter">ToolUnreasonableCosts!$J$12</definedName>
    <definedName name="CNTR_TrueFalse">ToolUnreasonableCosts!$Q$12:$Q$13</definedName>
    <definedName name="EUconst_CarbonPrice">EUwideConstants!$B$11</definedName>
    <definedName name="EUconst_ERR_Inconsistent">EUwideConstants!$B$10</definedName>
    <definedName name="EUconst_UncertaintyThresholds">EUwideConstants!$A$5:$A$8</definedName>
    <definedName name="JUMP_b_Guidelines_Top">'Guidelines and conditions'!$A$5</definedName>
    <definedName name="JUMP_I_Top">ToolUnreasonableCosts!$C$6</definedName>
    <definedName name="_xlnm.Print_Area" localSheetId="0">'Guidelines and conditions'!$A$4:$L$72</definedName>
    <definedName name="_xlnm.Print_Area" localSheetId="1">ToolUnreasonableCosts!$B$5:$O$104</definedName>
    <definedName name="_xlnm.Print_Area" localSheetId="5">VersionDocumentation!$A$1:$E$92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54" l="1"/>
  <c r="B10" i="52"/>
  <c r="A2" i="52"/>
  <c r="E459" i="64"/>
  <c r="E457" i="64"/>
  <c r="E456" i="64"/>
  <c r="K455" i="64"/>
  <c r="I455" i="64"/>
  <c r="G455" i="64"/>
  <c r="E453" i="64"/>
  <c r="E452" i="64"/>
  <c r="E451" i="64"/>
  <c r="E450" i="64"/>
  <c r="L448" i="64"/>
  <c r="K444" i="64"/>
  <c r="J444" i="64"/>
  <c r="N443" i="64"/>
  <c r="L443" i="64"/>
  <c r="J443" i="64"/>
  <c r="H443" i="64"/>
  <c r="E443" i="64"/>
  <c r="D443" i="64"/>
  <c r="E442" i="64"/>
  <c r="E441" i="64"/>
  <c r="L439" i="64"/>
  <c r="K435" i="64"/>
  <c r="J435" i="64"/>
  <c r="N434" i="64"/>
  <c r="L434" i="64"/>
  <c r="J434" i="64"/>
  <c r="H434" i="64"/>
  <c r="E434" i="64"/>
  <c r="D434" i="64"/>
  <c r="E433" i="64"/>
  <c r="E432" i="64"/>
  <c r="L429" i="64"/>
  <c r="J423" i="64"/>
  <c r="I423" i="64"/>
  <c r="H423" i="64"/>
  <c r="N422" i="64"/>
  <c r="M422" i="64"/>
  <c r="K422" i="64"/>
  <c r="H422" i="64"/>
  <c r="E422" i="64"/>
  <c r="D422" i="64"/>
  <c r="E421" i="64"/>
  <c r="E420" i="64"/>
  <c r="L418" i="64"/>
  <c r="J412" i="64"/>
  <c r="I412" i="64"/>
  <c r="H412" i="64"/>
  <c r="N411" i="64"/>
  <c r="M411" i="64"/>
  <c r="K411" i="64"/>
  <c r="H411" i="64"/>
  <c r="E411" i="64"/>
  <c r="D411" i="64"/>
  <c r="E410" i="64"/>
  <c r="E409" i="64"/>
  <c r="G407" i="64"/>
  <c r="G406" i="64"/>
  <c r="G405" i="64"/>
  <c r="G404" i="64"/>
  <c r="G403" i="64"/>
  <c r="G402" i="64"/>
  <c r="F401" i="64"/>
  <c r="F400" i="64"/>
  <c r="F399" i="64"/>
  <c r="E399" i="64"/>
  <c r="G397" i="64"/>
  <c r="G396" i="64"/>
  <c r="G395" i="64"/>
  <c r="G394" i="64"/>
  <c r="G393" i="64"/>
  <c r="F392" i="64"/>
  <c r="E392" i="64"/>
  <c r="F391" i="64"/>
  <c r="E391" i="64"/>
  <c r="F389" i="64"/>
  <c r="F388" i="64"/>
  <c r="E387" i="64"/>
  <c r="F386" i="64"/>
  <c r="F385" i="64"/>
  <c r="E384" i="64"/>
  <c r="E383" i="64"/>
  <c r="E382" i="64"/>
  <c r="E379" i="64"/>
  <c r="E378" i="64"/>
  <c r="E376" i="64"/>
  <c r="E375" i="64"/>
  <c r="E373" i="64"/>
  <c r="E370" i="64"/>
  <c r="E368" i="64"/>
  <c r="E367" i="64"/>
  <c r="K366" i="64"/>
  <c r="I366" i="64"/>
  <c r="G366" i="64"/>
  <c r="E364" i="64"/>
  <c r="E363" i="64"/>
  <c r="E362" i="64"/>
  <c r="E361" i="64"/>
  <c r="L359" i="64"/>
  <c r="K355" i="64"/>
  <c r="J355" i="64"/>
  <c r="N354" i="64"/>
  <c r="L354" i="64"/>
  <c r="J354" i="64"/>
  <c r="H354" i="64"/>
  <c r="E354" i="64"/>
  <c r="D354" i="64"/>
  <c r="E353" i="64"/>
  <c r="E352" i="64"/>
  <c r="L350" i="64"/>
  <c r="K346" i="64"/>
  <c r="J346" i="64"/>
  <c r="N345" i="64"/>
  <c r="L345" i="64"/>
  <c r="J345" i="64"/>
  <c r="H345" i="64"/>
  <c r="E345" i="64"/>
  <c r="D345" i="64"/>
  <c r="E344" i="64"/>
  <c r="E343" i="64"/>
  <c r="L340" i="64"/>
  <c r="J334" i="64"/>
  <c r="I334" i="64"/>
  <c r="H334" i="64"/>
  <c r="N333" i="64"/>
  <c r="M333" i="64"/>
  <c r="K333" i="64"/>
  <c r="H333" i="64"/>
  <c r="E333" i="64"/>
  <c r="D333" i="64"/>
  <c r="E332" i="64"/>
  <c r="E331" i="64"/>
  <c r="L329" i="64"/>
  <c r="J323" i="64"/>
  <c r="I323" i="64"/>
  <c r="H323" i="64"/>
  <c r="N322" i="64"/>
  <c r="M322" i="64"/>
  <c r="K322" i="64"/>
  <c r="H322" i="64"/>
  <c r="E322" i="64"/>
  <c r="D322" i="64"/>
  <c r="E321" i="64"/>
  <c r="E320" i="64"/>
  <c r="G318" i="64"/>
  <c r="G317" i="64"/>
  <c r="G316" i="64"/>
  <c r="G315" i="64"/>
  <c r="G314" i="64"/>
  <c r="G313" i="64"/>
  <c r="F312" i="64"/>
  <c r="F311" i="64"/>
  <c r="F310" i="64"/>
  <c r="E310" i="64"/>
  <c r="G308" i="64"/>
  <c r="G307" i="64"/>
  <c r="G306" i="64"/>
  <c r="G305" i="64"/>
  <c r="G304" i="64"/>
  <c r="F303" i="64"/>
  <c r="E303" i="64"/>
  <c r="F302" i="64"/>
  <c r="E302" i="64"/>
  <c r="F300" i="64"/>
  <c r="F299" i="64"/>
  <c r="E298" i="64"/>
  <c r="F297" i="64"/>
  <c r="F296" i="64"/>
  <c r="E295" i="64"/>
  <c r="E294" i="64"/>
  <c r="E293" i="64"/>
  <c r="E290" i="64"/>
  <c r="E289" i="64"/>
  <c r="E287" i="64"/>
  <c r="E286" i="64"/>
  <c r="E284" i="64"/>
  <c r="E281" i="64"/>
  <c r="E279" i="64"/>
  <c r="E278" i="64"/>
  <c r="K277" i="64"/>
  <c r="I277" i="64"/>
  <c r="G277" i="64"/>
  <c r="E275" i="64"/>
  <c r="E274" i="64"/>
  <c r="E273" i="64"/>
  <c r="E272" i="64"/>
  <c r="L270" i="64"/>
  <c r="K266" i="64"/>
  <c r="J266" i="64"/>
  <c r="N265" i="64"/>
  <c r="L265" i="64"/>
  <c r="J265" i="64"/>
  <c r="H265" i="64"/>
  <c r="E265" i="64"/>
  <c r="D265" i="64"/>
  <c r="E264" i="64"/>
  <c r="E263" i="64"/>
  <c r="L261" i="64"/>
  <c r="K257" i="64"/>
  <c r="J257" i="64"/>
  <c r="N256" i="64"/>
  <c r="L256" i="64"/>
  <c r="J256" i="64"/>
  <c r="H256" i="64"/>
  <c r="E256" i="64"/>
  <c r="D256" i="64"/>
  <c r="E255" i="64"/>
  <c r="E254" i="64"/>
  <c r="L251" i="64"/>
  <c r="J245" i="64"/>
  <c r="I245" i="64"/>
  <c r="H245" i="64"/>
  <c r="N244" i="64"/>
  <c r="M244" i="64"/>
  <c r="K244" i="64"/>
  <c r="H244" i="64"/>
  <c r="E244" i="64"/>
  <c r="D244" i="64"/>
  <c r="E243" i="64"/>
  <c r="E242" i="64"/>
  <c r="L240" i="64"/>
  <c r="J234" i="64"/>
  <c r="I234" i="64"/>
  <c r="H234" i="64"/>
  <c r="N233" i="64"/>
  <c r="M233" i="64"/>
  <c r="K233" i="64"/>
  <c r="H233" i="64"/>
  <c r="E233" i="64"/>
  <c r="D233" i="64"/>
  <c r="E232" i="64"/>
  <c r="E231" i="64"/>
  <c r="G229" i="64"/>
  <c r="G228" i="64"/>
  <c r="G227" i="64"/>
  <c r="G226" i="64"/>
  <c r="G225" i="64"/>
  <c r="G224" i="64"/>
  <c r="F223" i="64"/>
  <c r="F222" i="64"/>
  <c r="F221" i="64"/>
  <c r="E221" i="64"/>
  <c r="G219" i="64"/>
  <c r="G218" i="64"/>
  <c r="G217" i="64"/>
  <c r="G216" i="64"/>
  <c r="G215" i="64"/>
  <c r="F214" i="64"/>
  <c r="E214" i="64"/>
  <c r="F213" i="64"/>
  <c r="E213" i="64"/>
  <c r="F211" i="64"/>
  <c r="F210" i="64"/>
  <c r="E209" i="64"/>
  <c r="F208" i="64"/>
  <c r="F207" i="64"/>
  <c r="E206" i="64"/>
  <c r="E205" i="64"/>
  <c r="E204" i="64"/>
  <c r="E201" i="64"/>
  <c r="E200" i="64"/>
  <c r="E198" i="64"/>
  <c r="E197" i="64"/>
  <c r="E195" i="64"/>
  <c r="E192" i="64"/>
  <c r="E190" i="64"/>
  <c r="E189" i="64"/>
  <c r="K188" i="64"/>
  <c r="I188" i="64"/>
  <c r="G188" i="64"/>
  <c r="E186" i="64"/>
  <c r="E185" i="64"/>
  <c r="E184" i="64"/>
  <c r="E183" i="64"/>
  <c r="L181" i="64"/>
  <c r="K177" i="64"/>
  <c r="J177" i="64"/>
  <c r="N176" i="64"/>
  <c r="L176" i="64"/>
  <c r="J176" i="64"/>
  <c r="H176" i="64"/>
  <c r="E176" i="64"/>
  <c r="D176" i="64"/>
  <c r="E175" i="64"/>
  <c r="E174" i="64"/>
  <c r="L172" i="64"/>
  <c r="K168" i="64"/>
  <c r="J168" i="64"/>
  <c r="N167" i="64"/>
  <c r="L167" i="64"/>
  <c r="J167" i="64"/>
  <c r="H167" i="64"/>
  <c r="E167" i="64"/>
  <c r="D167" i="64"/>
  <c r="E166" i="64"/>
  <c r="E165" i="64"/>
  <c r="L162" i="64"/>
  <c r="J156" i="64"/>
  <c r="I156" i="64"/>
  <c r="H156" i="64"/>
  <c r="N155" i="64"/>
  <c r="M155" i="64"/>
  <c r="K155" i="64"/>
  <c r="H155" i="64"/>
  <c r="E155" i="64"/>
  <c r="D155" i="64"/>
  <c r="E154" i="64"/>
  <c r="E153" i="64"/>
  <c r="L151" i="64"/>
  <c r="J145" i="64"/>
  <c r="I145" i="64"/>
  <c r="H145" i="64"/>
  <c r="N144" i="64"/>
  <c r="M144" i="64"/>
  <c r="K144" i="64"/>
  <c r="H144" i="64"/>
  <c r="E144" i="64"/>
  <c r="D144" i="64"/>
  <c r="E143" i="64"/>
  <c r="E142" i="64"/>
  <c r="G140" i="64"/>
  <c r="G139" i="64"/>
  <c r="G138" i="64"/>
  <c r="G137" i="64"/>
  <c r="G136" i="64"/>
  <c r="G135" i="64"/>
  <c r="F134" i="64"/>
  <c r="F133" i="64"/>
  <c r="F132" i="64"/>
  <c r="E132" i="64"/>
  <c r="G130" i="64"/>
  <c r="G129" i="64"/>
  <c r="G128" i="64"/>
  <c r="G127" i="64"/>
  <c r="G126" i="64"/>
  <c r="F125" i="64"/>
  <c r="E125" i="64"/>
  <c r="F124" i="64"/>
  <c r="E124" i="64"/>
  <c r="F122" i="64"/>
  <c r="F121" i="64"/>
  <c r="E120" i="64"/>
  <c r="F119" i="64"/>
  <c r="F118" i="64"/>
  <c r="E117" i="64"/>
  <c r="E116" i="64"/>
  <c r="E115" i="64"/>
  <c r="E112" i="64"/>
  <c r="E111" i="64"/>
  <c r="E109" i="64"/>
  <c r="E108" i="64"/>
  <c r="E106" i="64"/>
  <c r="E103" i="64"/>
  <c r="E101" i="64"/>
  <c r="E100" i="64"/>
  <c r="K99" i="64"/>
  <c r="I99" i="64"/>
  <c r="G99" i="64"/>
  <c r="E97" i="64"/>
  <c r="E96" i="64"/>
  <c r="E95" i="64"/>
  <c r="E94" i="64"/>
  <c r="L92" i="64"/>
  <c r="K88" i="64"/>
  <c r="J88" i="64"/>
  <c r="N87" i="64"/>
  <c r="L87" i="64"/>
  <c r="J87" i="64"/>
  <c r="H87" i="64"/>
  <c r="E87" i="64"/>
  <c r="D87" i="64"/>
  <c r="E86" i="64"/>
  <c r="E85" i="64"/>
  <c r="L83" i="64"/>
  <c r="K79" i="64"/>
  <c r="J79" i="64"/>
  <c r="N78" i="64"/>
  <c r="L78" i="64"/>
  <c r="J78" i="64"/>
  <c r="H78" i="64"/>
  <c r="E78" i="64"/>
  <c r="D78" i="64"/>
  <c r="E77" i="64"/>
  <c r="E76" i="64"/>
  <c r="L73" i="64"/>
  <c r="J67" i="64"/>
  <c r="I67" i="64"/>
  <c r="H67" i="64"/>
  <c r="N66" i="64"/>
  <c r="M66" i="64"/>
  <c r="K66" i="64"/>
  <c r="H66" i="64"/>
  <c r="E66" i="64"/>
  <c r="D66" i="64"/>
  <c r="E65" i="64"/>
  <c r="E64" i="64"/>
  <c r="L62" i="64"/>
  <c r="J56" i="64"/>
  <c r="I56" i="64"/>
  <c r="H56" i="64"/>
  <c r="N55" i="64"/>
  <c r="M55" i="64"/>
  <c r="K55" i="64"/>
  <c r="H55" i="64"/>
  <c r="E55" i="64"/>
  <c r="D55" i="64"/>
  <c r="E54" i="64"/>
  <c r="E53" i="64"/>
  <c r="G51" i="64"/>
  <c r="G50" i="64"/>
  <c r="G49" i="64"/>
  <c r="G48" i="64"/>
  <c r="G47" i="64"/>
  <c r="G46" i="64"/>
  <c r="F45" i="64"/>
  <c r="F44" i="64"/>
  <c r="F43" i="64"/>
  <c r="E43" i="64"/>
  <c r="G41" i="64"/>
  <c r="G40" i="64"/>
  <c r="G39" i="64"/>
  <c r="G38" i="64"/>
  <c r="G37" i="64"/>
  <c r="F36" i="64"/>
  <c r="E36" i="64"/>
  <c r="F35" i="64"/>
  <c r="E35" i="64"/>
  <c r="F33" i="64"/>
  <c r="F32" i="64"/>
  <c r="E31" i="64"/>
  <c r="F30" i="64"/>
  <c r="F29" i="64"/>
  <c r="E28" i="64"/>
  <c r="E27" i="64"/>
  <c r="E26" i="64"/>
  <c r="E23" i="64"/>
  <c r="E22" i="64"/>
  <c r="E20" i="64"/>
  <c r="E19" i="64"/>
  <c r="E17" i="64"/>
  <c r="D14" i="64"/>
  <c r="E12" i="64"/>
  <c r="E10" i="64"/>
  <c r="D8" i="64"/>
  <c r="C6" i="64"/>
  <c r="E3" i="64"/>
  <c r="I2" i="64"/>
  <c r="E2" i="64"/>
  <c r="B2" i="64"/>
  <c r="B79" i="10"/>
  <c r="B78" i="10"/>
  <c r="B77" i="10"/>
  <c r="B76" i="10"/>
  <c r="B75" i="10"/>
  <c r="B50" i="10"/>
  <c r="B48" i="10"/>
  <c r="B46" i="10"/>
  <c r="B45" i="10"/>
  <c r="E43" i="10"/>
  <c r="E42" i="10"/>
  <c r="E41" i="10"/>
  <c r="E40" i="10"/>
  <c r="E39" i="10"/>
  <c r="E38" i="10"/>
  <c r="C38" i="10"/>
  <c r="E37" i="10"/>
  <c r="C37" i="10"/>
  <c r="B36" i="10"/>
  <c r="B35" i="10"/>
  <c r="B34" i="10"/>
  <c r="B31" i="10"/>
  <c r="B30" i="10"/>
  <c r="B28" i="10"/>
  <c r="B27" i="10"/>
  <c r="D26" i="10"/>
  <c r="B25" i="10"/>
  <c r="D24" i="10"/>
  <c r="B24" i="10"/>
  <c r="D23" i="10"/>
  <c r="B23" i="10"/>
  <c r="B22" i="10"/>
  <c r="B21" i="10"/>
  <c r="B19" i="10"/>
  <c r="B18" i="10"/>
  <c r="B16" i="10"/>
  <c r="B14" i="10"/>
  <c r="B12" i="10"/>
  <c r="B11" i="10"/>
  <c r="B9" i="10"/>
  <c r="B8" i="10"/>
  <c r="B7" i="10"/>
  <c r="B5" i="10"/>
  <c r="C2" i="10"/>
  <c r="I1" i="10"/>
  <c r="C1" i="10"/>
  <c r="A1" i="10"/>
  <c r="K456" i="64" l="1"/>
  <c r="G456" i="64"/>
  <c r="N447" i="64"/>
  <c r="N446" i="64"/>
  <c r="N445" i="64"/>
  <c r="N438" i="64"/>
  <c r="N437" i="64"/>
  <c r="N436" i="64"/>
  <c r="N439" i="64" s="1"/>
  <c r="N428" i="64"/>
  <c r="N427" i="64"/>
  <c r="N426" i="64"/>
  <c r="N425" i="64"/>
  <c r="N424" i="64"/>
  <c r="N417" i="64"/>
  <c r="N416" i="64"/>
  <c r="N415" i="64"/>
  <c r="N414" i="64"/>
  <c r="N413" i="64"/>
  <c r="Q378" i="64"/>
  <c r="Q379" i="64" s="1"/>
  <c r="K378" i="64"/>
  <c r="K367" i="64"/>
  <c r="G367" i="64"/>
  <c r="N358" i="64"/>
  <c r="N357" i="64"/>
  <c r="N356" i="64"/>
  <c r="N349" i="64"/>
  <c r="N348" i="64"/>
  <c r="N347" i="64"/>
  <c r="N350" i="64" s="1"/>
  <c r="N339" i="64"/>
  <c r="N338" i="64"/>
  <c r="N337" i="64"/>
  <c r="N336" i="64"/>
  <c r="N335" i="64"/>
  <c r="N328" i="64"/>
  <c r="N327" i="64"/>
  <c r="N326" i="64"/>
  <c r="N325" i="64"/>
  <c r="N324" i="64"/>
  <c r="Q289" i="64"/>
  <c r="Q290" i="64" s="1"/>
  <c r="K289" i="64"/>
  <c r="K278" i="64"/>
  <c r="G278" i="64"/>
  <c r="N269" i="64"/>
  <c r="N268" i="64"/>
  <c r="N267" i="64"/>
  <c r="N260" i="64"/>
  <c r="N259" i="64"/>
  <c r="N258" i="64"/>
  <c r="N261" i="64" s="1"/>
  <c r="N250" i="64"/>
  <c r="N249" i="64"/>
  <c r="N248" i="64"/>
  <c r="N247" i="64"/>
  <c r="N246" i="64"/>
  <c r="N239" i="64"/>
  <c r="N238" i="64"/>
  <c r="N237" i="64"/>
  <c r="N236" i="64"/>
  <c r="N235" i="64"/>
  <c r="Q200" i="64"/>
  <c r="Q201" i="64" s="1"/>
  <c r="K200" i="64"/>
  <c r="C106" i="64"/>
  <c r="C195" i="64" s="1"/>
  <c r="C284" i="64" s="1"/>
  <c r="C373" i="64" s="1"/>
  <c r="K189" i="64"/>
  <c r="G189" i="64"/>
  <c r="N189" i="64" s="1"/>
  <c r="N180" i="64"/>
  <c r="N179" i="64"/>
  <c r="N178" i="64"/>
  <c r="N171" i="64"/>
  <c r="N170" i="64"/>
  <c r="N169" i="64"/>
  <c r="N161" i="64"/>
  <c r="N160" i="64"/>
  <c r="N159" i="64"/>
  <c r="N158" i="64"/>
  <c r="N157" i="64"/>
  <c r="N150" i="64"/>
  <c r="N149" i="64"/>
  <c r="N148" i="64"/>
  <c r="N147" i="64"/>
  <c r="N146" i="64"/>
  <c r="Q111" i="64"/>
  <c r="Q112" i="64" s="1"/>
  <c r="K111" i="64"/>
  <c r="N278" i="64" l="1"/>
  <c r="N418" i="64"/>
  <c r="N240" i="64"/>
  <c r="N329" i="64"/>
  <c r="N181" i="64"/>
  <c r="N185" i="64" s="1"/>
  <c r="N270" i="64"/>
  <c r="N274" i="64" s="1"/>
  <c r="N359" i="64"/>
  <c r="N363" i="64" s="1"/>
  <c r="N448" i="64"/>
  <c r="N452" i="64" s="1"/>
  <c r="N367" i="64"/>
  <c r="N151" i="64"/>
  <c r="N172" i="64"/>
  <c r="N162" i="64"/>
  <c r="N184" i="64" s="1"/>
  <c r="N183" i="64" s="1"/>
  <c r="I192" i="64" s="1"/>
  <c r="N251" i="64"/>
  <c r="N273" i="64" s="1"/>
  <c r="N340" i="64"/>
  <c r="N362" i="64" s="1"/>
  <c r="N429" i="64"/>
  <c r="N451" i="64" s="1"/>
  <c r="N456" i="64"/>
  <c r="G100" i="64"/>
  <c r="N80" i="64"/>
  <c r="N82" i="64"/>
  <c r="N81" i="64"/>
  <c r="N70" i="64"/>
  <c r="N71" i="64"/>
  <c r="N450" i="64" l="1"/>
  <c r="I459" i="64" s="1"/>
  <c r="N361" i="64"/>
  <c r="I370" i="64" s="1"/>
  <c r="N272" i="64"/>
  <c r="I281" i="64" s="1"/>
  <c r="N91" i="64"/>
  <c r="N90" i="64"/>
  <c r="N89" i="64"/>
  <c r="N57" i="64"/>
  <c r="N83" i="64" l="1"/>
  <c r="N92" i="64"/>
  <c r="N96" i="64" l="1"/>
  <c r="N68" i="64"/>
  <c r="N69" i="64"/>
  <c r="F77" i="10"/>
  <c r="K22" i="64" l="1"/>
  <c r="B30" i="54"/>
  <c r="B29" i="54"/>
  <c r="B28" i="54"/>
  <c r="B27" i="54"/>
  <c r="B26" i="54"/>
  <c r="B25" i="54"/>
  <c r="B24" i="54"/>
  <c r="B23" i="54"/>
  <c r="B22" i="54"/>
  <c r="N72" i="64"/>
  <c r="N61" i="64"/>
  <c r="N60" i="64"/>
  <c r="F76" i="10"/>
  <c r="F78" i="10"/>
  <c r="N59" i="64"/>
  <c r="N58" i="64"/>
  <c r="K100" i="64"/>
  <c r="N100" i="64" s="1"/>
  <c r="Q22" i="64"/>
  <c r="Q23" i="64" s="1"/>
  <c r="C3" i="54" l="1"/>
  <c r="F79" i="10" s="1"/>
  <c r="N62" i="64"/>
  <c r="N73" i="64"/>
  <c r="N95" i="64" l="1"/>
  <c r="N94" i="64" s="1"/>
  <c r="I103" i="64" s="1"/>
</calcChain>
</file>

<file path=xl/sharedStrings.xml><?xml version="1.0" encoding="utf-8"?>
<sst xmlns="http://schemas.openxmlformats.org/spreadsheetml/2006/main" count="550" uniqueCount="393">
  <si>
    <t>ausblenden</t>
  </si>
  <si>
    <t>(a)</t>
  </si>
  <si>
    <t>(b)</t>
  </si>
  <si>
    <t>-</t>
  </si>
  <si>
    <t>i.</t>
  </si>
  <si>
    <t>=</t>
  </si>
  <si>
    <t>ii.</t>
  </si>
  <si>
    <t>iii.</t>
  </si>
  <si>
    <t>iv.</t>
  </si>
  <si>
    <t>(c)</t>
  </si>
  <si>
    <t>(d)</t>
  </si>
  <si>
    <t>x</t>
  </si>
  <si>
    <t>(e)</t>
  </si>
  <si>
    <t>EUconst_UncertaintyThresholds</t>
  </si>
  <si>
    <t>EUconst_ERR_Inconsistent</t>
  </si>
  <si>
    <t>EUconst_CarbonPrice</t>
  </si>
  <si>
    <t>MS are free to use this sheet</t>
  </si>
  <si>
    <t>#</t>
  </si>
  <si>
    <t>TEXT (Language Version)</t>
  </si>
  <si>
    <t>English Version (Original)</t>
  </si>
  <si>
    <t>G &amp; C</t>
  </si>
  <si>
    <t>Guidelines and conditions'!$A$1</t>
  </si>
  <si>
    <t>Navigation area:</t>
  </si>
  <si>
    <t>Guidelines and conditions'!$C$1; 'ToolUnreasonableCosts'!$E$2</t>
  </si>
  <si>
    <t>Next sheet</t>
  </si>
  <si>
    <t>Guidelines and conditions'!$I$1</t>
  </si>
  <si>
    <t>Top of sheet</t>
  </si>
  <si>
    <t>Guidelines and conditions'!$C$2; 'ToolUnreasonableCosts'!$E$3</t>
  </si>
  <si>
    <t>GUIDELINES AND CONDITIONS</t>
  </si>
  <si>
    <t>Guidelines and conditions'!$B$5</t>
  </si>
  <si>
    <t>Directive 2003/87/EC (the "ETS Directive") requires regulated entities which are included in the Union Emission Trading System 2 (the EU ETS2) to hold a valid GHG emission permit issued by the relevant Competent Authority and to monitor and report their emissions, and have the reports verified in accordance with Article 15 of the EU ETS Directive and the Regulation pursuant to that Article.</t>
  </si>
  <si>
    <t>Guidelines and conditions'!$B$7</t>
  </si>
  <si>
    <t>The Directive can be downloaded from:</t>
  </si>
  <si>
    <t>Guidelines and conditions'!$B$8</t>
  </si>
  <si>
    <t>http://data.europa.eu/eli/dir/2003/87/2024-03-01</t>
  </si>
  <si>
    <t>Guidelines and conditions'!$B$9</t>
  </si>
  <si>
    <t>The Monitoring and Reporting Regulation (Commission Regulation (EU) No 2018/2066, as amended, hereinafter the "MRR"), defines further requirements for monitoring and reporting. The MRR can be downloaded from:</t>
  </si>
  <si>
    <t>Guidelines and conditions'!$B$11</t>
  </si>
  <si>
    <t>http://data.europa.eu/eli/reg_impl/2018/2066/2024-07-01</t>
  </si>
  <si>
    <t>Guidelines and conditions'!$B$12</t>
  </si>
  <si>
    <t>This file constitutes a tool developed by the Commission services for the purpose of harmonising the determination of Unreasonable Costs in accordance with Article 75d of the MRR.</t>
  </si>
  <si>
    <t>Guidelines and conditions'!$B$14</t>
  </si>
  <si>
    <t>This is the final version of the tool for calculating Unreasonable Costs for ETS2, dated 9 December 2024.</t>
  </si>
  <si>
    <t>Guidelines and conditions'!$B$16</t>
  </si>
  <si>
    <t>All Commission guidance documents on the Monitoring and Reporting Regulation on ETS2 can be found at:</t>
  </si>
  <si>
    <t>Guidelines and conditions'!$B$18</t>
  </si>
  <si>
    <t>https://climate.ec.europa.eu/eu-action/eu-emissions-trading-system-eu-ets/ets2-buildings-road-transport-and-additional-sectors_en</t>
  </si>
  <si>
    <t>Guidelines and conditions'!$B$19; 'Guidelines and conditions'!$D$26</t>
  </si>
  <si>
    <t>Information sources:</t>
  </si>
  <si>
    <t>Guidelines and conditions'!$B$21</t>
  </si>
  <si>
    <t>EU Websites:</t>
  </si>
  <si>
    <t>; 'Guidelines and conditions'!$B$22</t>
  </si>
  <si>
    <t>EU-Legislation:</t>
  </si>
  <si>
    <t>Guidelines and conditions'!$B$23</t>
  </si>
  <si>
    <t xml:space="preserve">http://eur-lex.europa.eu/en/index.htm </t>
  </si>
  <si>
    <t>Guidelines and conditions'!$D$23</t>
  </si>
  <si>
    <t>EU ETS general:</t>
  </si>
  <si>
    <t>Guidelines and conditions'!$B$24</t>
  </si>
  <si>
    <t>https://climate.ec.europa.eu/eu-action/eu-emissions-trading-system-eu-ets_en</t>
  </si>
  <si>
    <t>Guidelines and conditions'!$D$24</t>
  </si>
  <si>
    <t xml:space="preserve">Monitoring and Reporting in the EU ETS: </t>
  </si>
  <si>
    <t>Guidelines and conditions'!$B$25</t>
  </si>
  <si>
    <t>Other Websites:</t>
  </si>
  <si>
    <t>Guidelines and conditions'!$B$27</t>
  </si>
  <si>
    <t>&lt;to be provided by Member State&gt;</t>
  </si>
  <si>
    <t>Guidelines and conditions'!$B$28</t>
  </si>
  <si>
    <t>Helpdesk:</t>
  </si>
  <si>
    <t>Guidelines and conditions'!$B$30</t>
  </si>
  <si>
    <t>&lt;to be provided by Member State, if relevant&gt;</t>
  </si>
  <si>
    <t>Guidelines and conditions'!$B$31</t>
  </si>
  <si>
    <t>How to use this file:</t>
  </si>
  <si>
    <t>Guidelines and conditions'!$B$34</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</si>
  <si>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</si>
  <si>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Guidelines and conditions'!$B$35</t>
  </si>
  <si>
    <t>Colour codes and fonts:</t>
  </si>
  <si>
    <t>Guidelines and conditions'!$B$36</t>
  </si>
  <si>
    <t>Black bold text:</t>
  </si>
  <si>
    <t>Guidelines and conditions'!$C$37</t>
  </si>
  <si>
    <t>This is text provided by the Commission template. It should be kept as it is.</t>
  </si>
  <si>
    <t>Guidelines and conditions'!$E$37</t>
  </si>
  <si>
    <t>Smaller italic text:</t>
  </si>
  <si>
    <t>Guidelines and conditions'!$C$38</t>
  </si>
  <si>
    <t>This text gives further explanations. Member States may add further explanations in MS specific versions of the template.</t>
  </si>
  <si>
    <t>Guidelines and conditions'!$E$38</t>
  </si>
  <si>
    <t>Light yellow fields indicate that an input is optional.</t>
  </si>
  <si>
    <t>Guidelines and conditions'!$E$39</t>
  </si>
  <si>
    <t>Green fields show automatically calculated results. Red text indicates error messages (missing data etc.).</t>
  </si>
  <si>
    <t>Guidelines and conditions'!$E$40</t>
  </si>
  <si>
    <t>Shaded fields indicate that an input in another field makes the input here not relevant.</t>
  </si>
  <si>
    <t>Guidelines and conditions'!$E$41</t>
  </si>
  <si>
    <t>Grey shaded areas should be filled by Member States before publishing a customised version of the template.</t>
  </si>
  <si>
    <t>Guidelines and conditions'!$E$42</t>
  </si>
  <si>
    <t>Light grey areas are dedicated for navigation and hyperlinks.</t>
  </si>
  <si>
    <t>Guidelines and conditions'!$E$43</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</si>
  <si>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</si>
  <si>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Guidelines and conditions'!$B$45</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</si>
  <si>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</si>
  <si>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Guidelines and conditions'!$B$46</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</si>
  <si>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ETS2 regulated entity) to ensure that correct data is reported to the competent authority.</t>
  </si>
  <si>
    <t>Guidelines and conditions'!$B$48</t>
  </si>
  <si>
    <t>Member State-specific guidance is listed here:</t>
  </si>
  <si>
    <t>Guidelines and conditions'!$B$50</t>
  </si>
  <si>
    <t>Template version information:</t>
  </si>
  <si>
    <t>Guidelines and conditions'!$B$75</t>
  </si>
  <si>
    <t>Template provided by:</t>
  </si>
  <si>
    <t>Guidelines and conditions'!$B$76</t>
  </si>
  <si>
    <t>Publication date:</t>
  </si>
  <si>
    <t>Guidelines and conditions'!$B$77</t>
  </si>
  <si>
    <t>Language version:</t>
  </si>
  <si>
    <t>Guidelines and conditions'!$B$78</t>
  </si>
  <si>
    <t>Reference filename:</t>
  </si>
  <si>
    <t>Guidelines and conditions'!$B$79</t>
  </si>
  <si>
    <t>Tool</t>
  </si>
  <si>
    <t>ToolUnreasonableCosts'!$B$2</t>
  </si>
  <si>
    <t>Previous sheet</t>
  </si>
  <si>
    <t>ToolUnreasonableCosts'!$I$2</t>
  </si>
  <si>
    <t>Tool - Unreasonable costs</t>
  </si>
  <si>
    <t>ToolUnreasonableCosts'!$C$6</t>
  </si>
  <si>
    <t>Information about the regulated entity</t>
  </si>
  <si>
    <t>ToolUnreasonableCosts'!$D$8</t>
  </si>
  <si>
    <t>In accordance with Article 75d of Regulation (EU) 2018/2066 improvements shall not be deemed to incur unreasonable costs up to an accumulated amount of 4 000 € per reporting period. For regulated entities with low emissions (i.e. entities meeting the criteria in Article 75n or Regulation (EU) 2018/2066) this threshold is 1 000 € per reporting period.</t>
  </si>
  <si>
    <t>ToolUnreasonableCosts'!$E$10</t>
  </si>
  <si>
    <t>Regulated Entity with low emissions?</t>
  </si>
  <si>
    <t>ToolUnreasonableCosts'!$E$12</t>
  </si>
  <si>
    <t>Tools - Unreasonable costs</t>
  </si>
  <si>
    <t>ToolUnreasonableCosts'!$D$14</t>
  </si>
  <si>
    <t>This is an optional tool for calculating whether costs can be considered as unreasonable.</t>
  </si>
  <si>
    <t>ToolUnreasonableCosts'!$E$17; 'ToolUnreasonableCosts'!$E$106; 'ToolUnreasonableCosts'!$E$195; 'ToolUnreasonableCosts'!$E$284; 'ToolUnreasonableCosts'!$E$373</t>
  </si>
  <si>
    <t>Direct impact on accuracy?</t>
  </si>
  <si>
    <t>ToolUnreasonableCosts'!$E$19; 'ToolUnreasonableCosts'!$E$108; 'ToolUnreasonableCosts'!$E$197; 'ToolUnreasonableCosts'!$E$286; 'ToolUnreasonableCosts'!$E$375</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</si>
  <si>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t>
  </si>
  <si>
    <t>ToolUnreasonableCosts'!$E$20; 'ToolUnreasonableCosts'!$E$109; 'ToolUnreasonableCosts'!$E$198; 'ToolUnreasonableCosts'!$E$287; 'ToolUnreasonableCosts'!$E$376</t>
  </si>
  <si>
    <t>Uncertainty currently achieved:</t>
  </si>
  <si>
    <t>ToolUnreasonableCosts'!$E$22; 'ToolUnreasonableCosts'!$E$111; 'ToolUnreasonableCosts'!$E$200; 'ToolUnreasonableCosts'!$E$289; 'ToolUnreasonableCosts'!$E$378</t>
  </si>
  <si>
    <t>Uncertainty related to the tier required:</t>
  </si>
  <si>
    <t>ToolUnreasonableCosts'!$E$23; 'ToolUnreasonableCosts'!$E$112; 'ToolUnreasonableCosts'!$E$201; 'ToolUnreasonableCosts'!$E$290; 'ToolUnreasonableCosts'!$E$379</t>
  </si>
  <si>
    <t>Types of costs</t>
  </si>
  <si>
    <t>ToolUnreasonableCosts'!$E$26; 'ToolUnreasonableCosts'!$E$115; 'ToolUnreasonableCosts'!$E$204; 'ToolUnreasonableCosts'!$E$293; 'ToolUnreasonableCosts'!$E$382</t>
  </si>
  <si>
    <t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t>
  </si>
  <si>
    <t>ToolUnreasonableCosts'!$E$27; 'ToolUnreasonableCosts'!$E$116; 'ToolUnreasonableCosts'!$E$205; 'ToolUnreasonableCosts'!$E$294; 'ToolUnreasonableCosts'!$E$383</t>
  </si>
  <si>
    <t>Please note that for the assessment of unreasonable costs only 'additional costs' are relevant, i.e. which the regulated entity can demonstrate to the satisfaction of the competent authority that they can be clearly attributed to the improvement under consideration.</t>
  </si>
  <si>
    <t>ToolUnreasonableCosts'!$E$28; 'ToolUnreasonableCosts'!$E$117; 'ToolUnreasonableCosts'!$E$206; 'ToolUnreasonableCosts'!$E$295; 'ToolUnreasonableCosts'!$E$384</t>
  </si>
  <si>
    <t>This means the difference between the current costs and the cost of e.g. more accurate or reliable measuring equipment or methods, OR</t>
  </si>
  <si>
    <t>ToolUnreasonableCosts'!$F$29; 'ToolUnreasonableCosts'!$F$118; 'ToolUnreasonableCosts'!$F$207; 'ToolUnreasonableCosts'!$F$296; 'ToolUnreasonableCosts'!$F$385</t>
  </si>
  <si>
    <t>where the regulated entity has to use a new method anyway, and has the choice between different options, only the costs of the more expensive (but more accurate or reliable) method less the costs that would be incurred to replace the method anyway should be considered.</t>
  </si>
  <si>
    <t>ToolUnreasonableCosts'!$F$30; 'ToolUnreasonableCosts'!$F$119; 'ToolUnreasonableCosts'!$F$208; 'ToolUnreasonableCosts'!$F$297; 'ToolUnreasonableCosts'!$F$386</t>
  </si>
  <si>
    <t>In order to only consider "additional" costs for regulated entity you may:</t>
  </si>
  <si>
    <t>ToolUnreasonableCosts'!$E$31; 'ToolUnreasonableCosts'!$E$120; 'ToolUnreasonableCosts'!$E$209; 'ToolUnreasonableCosts'!$E$298; 'ToolUnreasonableCosts'!$E$387</t>
  </si>
  <si>
    <t>enter current costs or costs of the reference system under i. and iii., and costs related to new equipment or measures under ii. and iv.</t>
  </si>
  <si>
    <t>ToolUnreasonableCosts'!$F$32; 'ToolUnreasonableCosts'!$F$121; 'ToolUnreasonableCosts'!$F$210; 'ToolUnreasonableCosts'!$F$299; 'ToolUnreasonableCosts'!$F$388</t>
  </si>
  <si>
    <t>only enter the additional costs under ii. and iv.</t>
  </si>
  <si>
    <t>ToolUnreasonableCosts'!$F$33; 'ToolUnreasonableCosts'!$F$122; 'ToolUnreasonableCosts'!$F$211; 'ToolUnreasonableCosts'!$F$300; 'ToolUnreasonableCosts'!$F$389</t>
  </si>
  <si>
    <t>Brief description</t>
  </si>
  <si>
    <t>ToolUnreasonableCosts'!$E$35; 'ToolUnreasonableCosts'!$E$55; 'ToolUnreasonableCosts'!$E$66; 'ToolUnreasonableCosts'!$E$78; 'ToolUnreasonableCosts'!$E$87; 'ToolUnreasonableCosts'!$E$124; 'ToolUnreasonableCosts'!$E$144; 'ToolUnreasonableCosts'!$E$155; 'ToolUnreasonableCosts'!$E$167; 'ToolUnreasonableCosts'!$E$176; 'ToolUnreasonableCosts'!$E$213; 'ToolUnreasonableCosts'!$E$233; 'ToolUnreasonableCosts'!$E$244; 'ToolUnreasonableCosts'!$E$256; 'ToolUnreasonableCosts'!$E$265; 'ToolUnreasonableCosts'!$E$302; 'ToolUnreasonableCosts'!$E$322; 'ToolUnreasonableCosts'!$E$333; 'ToolUnreasonableCosts'!$E$345; 'ToolUnreasonableCosts'!$E$354; 'ToolUnreasonableCosts'!$E$391; 'ToolUnreasonableCosts'!$E$411; 'ToolUnreasonableCosts'!$E$422; 'ToolUnreasonableCosts'!$E$434; 'ToolUnreasonableCosts'!$E$443</t>
  </si>
  <si>
    <t>Please enter here a brief description. This description should also include information on e.g. the parameter the costs refer to (released fuel amounts, any calculation factor, the scope factor), the depreciation period of investments costs, the O&amp;M costs, the underlying assumptions, etc.</t>
  </si>
  <si>
    <t>ToolUnreasonableCosts'!$F$35; 'ToolUnreasonableCosts'!$F$124; 'ToolUnreasonableCosts'!$F$213; 'ToolUnreasonableCosts'!$F$302; 'ToolUnreasonableCosts'!$F$391</t>
  </si>
  <si>
    <t>Type of costs for regulated entities</t>
  </si>
  <si>
    <t>ToolUnreasonableCosts'!$E$36; 'ToolUnreasonableCosts'!$E$125; 'ToolUnreasonableCosts'!$E$214; 'ToolUnreasonableCosts'!$E$303; 'ToolUnreasonableCosts'!$E$392</t>
  </si>
  <si>
    <t>It can be distinguished between:</t>
  </si>
  <si>
    <t>ToolUnreasonableCosts'!$F$36; 'ToolUnreasonableCosts'!$F$45; 'ToolUnreasonableCosts'!$F$125; 'ToolUnreasonableCosts'!$F$134; 'ToolUnreasonableCosts'!$F$214; 'ToolUnreasonableCosts'!$F$223; 'ToolUnreasonableCosts'!$F$303; 'ToolUnreasonableCosts'!$F$312; 'ToolUnreasonableCosts'!$F$392; 'ToolUnreasonableCosts'!$F$401</t>
  </si>
  <si>
    <t>Investment costs: These are the investment costs of e.g. measurement equipment or the set-up costs for the scope factor method (e.g. IT system for the 'chain of custody' method, or the development of 'indirect methods').</t>
  </si>
  <si>
    <t>ToolUnreasonableCosts'!$G$37; 'ToolUnreasonableCosts'!$G$126; 'ToolUnreasonableCosts'!$G$215; 'ToolUnreasonableCosts'!$G$304; 'ToolUnreasonableCosts'!$G$393</t>
  </si>
  <si>
    <t>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</si>
  <si>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ToolUnreasonableCosts'!$G$38; 'ToolUnreasonableCosts'!$G$127; 'ToolUnreasonableCosts'!$G$216; 'ToolUnreasonableCosts'!$G$305; 'ToolUnreasonableCosts'!$G$394</t>
  </si>
  <si>
    <t>Interest rate: This is the interest rate associated with the investment entered as %. Entries here are optional.</t>
  </si>
  <si>
    <t>ToolUnreasonableCosts'!$G$39; 'ToolUnreasonableCosts'!$G$128; 'ToolUnreasonableCosts'!$G$217; 'ToolUnreasonableCosts'!$G$306; 'ToolUnreasonableCosts'!$G$395</t>
  </si>
  <si>
    <t>O&amp;M costs: These are the operating &amp; maintenance costs of e.g. the equipment or the method applied,  include any internal labour costs related to O&amp;M that can clearly attributed to the improvement.</t>
  </si>
  <si>
    <t>ToolUnreasonableCosts'!$G$40; 'ToolUnreasonableCosts'!$G$129; 'ToolUnreasonableCosts'!$G$218; 'ToolUnreasonableCosts'!$G$307; 'ToolUnreasonableCosts'!$G$396</t>
  </si>
  <si>
    <t>Any other costs: These are any other relevant annual costs, e.g. laboratory costs, or costs incurring due to delays in any business operations for the implementation of the improvement, etc.</t>
  </si>
  <si>
    <t>ToolUnreasonableCosts'!$G$41; 'ToolUnreasonableCosts'!$G$130; 'ToolUnreasonableCosts'!$G$219; 'ToolUnreasonableCosts'!$G$308; 'ToolUnreasonableCosts'!$G$397</t>
  </si>
  <si>
    <r>
      <t xml:space="preserve">Type of costs for </t>
    </r>
    <r>
      <rPr>
        <b/>
        <i/>
        <sz val="8"/>
        <color rgb="FF000080"/>
        <rFont val="Arial"/>
        <family val="2"/>
      </rPr>
      <t>consumers</t>
    </r>
  </si>
  <si>
    <t>ToolUnreasonableCosts'!$E$43; 'ToolUnreasonableCosts'!$E$132; 'ToolUnreasonableCosts'!$E$221; 'ToolUnreasonableCosts'!$E$310; 'ToolUnreasonableCosts'!$E$399</t>
  </si>
  <si>
    <t>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t>
  </si>
  <si>
    <t>ToolUnreasonableCosts'!$F$43; 'ToolUnreasonableCosts'!$F$132; 'ToolUnreasonableCosts'!$F$221; 'ToolUnreasonableCosts'!$F$310; 'ToolUnreasonableCosts'!$F$399</t>
  </si>
  <si>
    <t>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t>
  </si>
  <si>
    <t>ToolUnreasonableCosts'!$F$44; 'ToolUnreasonableCosts'!$F$133; 'ToolUnreasonableCosts'!$F$222; 'ToolUnreasonableCosts'!$F$311; 'ToolUnreasonableCosts'!$F$400</t>
  </si>
  <si>
    <r>
      <t xml:space="preserve">Number of </t>
    </r>
    <r>
      <rPr>
        <i/>
        <sz val="8"/>
        <color indexed="18"/>
        <rFont val="Arial"/>
        <family val="2"/>
      </rPr>
      <t>consumers: This should be a conservative estimate of the number of consumers.</t>
    </r>
  </si>
  <si>
    <t>ToolUnreasonableCosts'!$G$46; 'ToolUnreasonableCosts'!$G$135; 'ToolUnreasonableCosts'!$G$224; 'ToolUnreasonableCosts'!$G$313; 'ToolUnreasonableCosts'!$G$402</t>
  </si>
  <si>
    <t>For example, [50] intermediate fuel traders and [200 000] consumers would be impacted by the different methods applied.</t>
  </si>
  <si>
    <t>ToolUnreasonableCosts'!$G$47; 'ToolUnreasonableCosts'!$G$136; 'ToolUnreasonableCosts'!$G$225; 'ToolUnreasonableCosts'!$G$314; 'ToolUnreasonableCosts'!$G$403</t>
  </si>
  <si>
    <t xml:space="preserve">One-off costs: similar to the investment costs above, these are costs consumers have to pay only once, e.g. upfront. 
</t>
  </si>
  <si>
    <t>ToolUnreasonableCosts'!$G$48; 'ToolUnreasonableCosts'!$G$137; 'ToolUnreasonableCosts'!$G$226; 'ToolUnreasonableCosts'!$G$315; 'ToolUnreasonableCosts'!$G$404</t>
  </si>
  <si>
    <t>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t>
  </si>
  <si>
    <t>ToolUnreasonableCosts'!$G$49; 'ToolUnreasonableCosts'!$G$138; 'ToolUnreasonableCosts'!$G$227; 'ToolUnreasonableCosts'!$G$316; 'ToolUnreasonableCosts'!$G$405</t>
  </si>
  <si>
    <t>Depreciation period: this should be based on the economic lifetime of the equipment. If not known or clearly defined, a default period of [10] years should be assumed. A default social discount rate of 4% will be applied for the further calculations.</t>
  </si>
  <si>
    <t>ToolUnreasonableCosts'!$G$50; 'ToolUnreasonableCosts'!$G$139; 'ToolUnreasonableCosts'!$G$228; 'ToolUnreasonableCosts'!$G$317; 'ToolUnreasonableCosts'!$G$406</t>
  </si>
  <si>
    <t>Recurring costs per consumer: This is an estimate of the annual costs the consumers have to pay.</t>
  </si>
  <si>
    <t>ToolUnreasonableCosts'!$G$51; 'ToolUnreasonableCosts'!$G$140; 'ToolUnreasonableCosts'!$G$229; 'ToolUnreasonableCosts'!$G$318; 'ToolUnreasonableCosts'!$G$407</t>
  </si>
  <si>
    <t>Current or reference costs incurring on Regulated Entities</t>
  </si>
  <si>
    <t>ToolUnreasonableCosts'!$E$53; 'ToolUnreasonableCosts'!$E$142; 'ToolUnreasonableCosts'!$E$231; 'ToolUnreasonableCosts'!$E$320; 'ToolUnreasonableCosts'!$E$409</t>
  </si>
  <si>
    <t>Please enter here the costs related to your current equipment or used method  OR, when comparing two or more options, the costs related to the reference.</t>
  </si>
  <si>
    <t>ToolUnreasonableCosts'!$E$54; 'ToolUnreasonableCosts'!$E$143; 'ToolUnreasonableCosts'!$E$232; 'ToolUnreasonableCosts'!$E$321; 'ToolUnreasonableCosts'!$E$410</t>
  </si>
  <si>
    <t>REFERENCE (Regulated Entity)</t>
  </si>
  <si>
    <t>ToolUnreasonableCosts'!$D$55; 'ToolUnreasonableCosts'!$D$144; 'ToolUnreasonableCosts'!$D$233; 'ToolUnreasonableCosts'!$D$322; 'ToolUnreasonableCosts'!$D$411</t>
  </si>
  <si>
    <t>Investment costs</t>
  </si>
  <si>
    <t>ToolUnreasonableCosts'!$H$55; 'ToolUnreasonableCosts'!$H$66; 'ToolUnreasonableCosts'!$H$144; 'ToolUnreasonableCosts'!$H$155; 'ToolUnreasonableCosts'!$H$233; 'ToolUnreasonableCosts'!$H$244; 'ToolUnreasonableCosts'!$H$322; 'ToolUnreasonableCosts'!$H$333; 'ToolUnreasonableCosts'!$H$411; 'ToolUnreasonableCosts'!$H$422</t>
  </si>
  <si>
    <t>O&amp;M costs [€/year]</t>
  </si>
  <si>
    <t>ToolUnreasonableCosts'!$K$55; 'ToolUnreasonableCosts'!$K$66; 'ToolUnreasonableCosts'!$K$144; 'ToolUnreasonableCosts'!$K$155; 'ToolUnreasonableCosts'!$K$233; 'ToolUnreasonableCosts'!$K$244; 'ToolUnreasonableCosts'!$K$322; 'ToolUnreasonableCosts'!$K$333; 'ToolUnreasonableCosts'!$K$411; 'ToolUnreasonableCosts'!$K$422</t>
  </si>
  <si>
    <t>Other costs [€/year]</t>
  </si>
  <si>
    <t>ToolUnreasonableCosts'!$M$55; 'ToolUnreasonableCosts'!$M$66; 'ToolUnreasonableCosts'!$M$144; 'ToolUnreasonableCosts'!$M$155; 'ToolUnreasonableCosts'!$M$233; 'ToolUnreasonableCosts'!$M$244; 'ToolUnreasonableCosts'!$M$322; 'ToolUnreasonableCosts'!$M$333; 'ToolUnreasonableCosts'!$M$411; 'ToolUnreasonableCosts'!$M$422</t>
  </si>
  <si>
    <t>Annual costs [€]</t>
  </si>
  <si>
    <t>ToolUnreasonableCosts'!$N$55; 'ToolUnreasonableCosts'!$N$66; 'ToolUnreasonableCosts'!$N$78; 'ToolUnreasonableCosts'!$N$87; 'ToolUnreasonableCosts'!$N$144; 'ToolUnreasonableCosts'!$N$155; 'ToolUnreasonableCosts'!$N$167; 'ToolUnreasonableCosts'!$N$176; 'ToolUnreasonableCosts'!$N$233; 'ToolUnreasonableCosts'!$N$244; 'ToolUnreasonableCosts'!$N$256; 'ToolUnreasonableCosts'!$N$265; 'ToolUnreasonableCosts'!$N$322; 'ToolUnreasonableCosts'!$N$333; 'ToolUnreasonableCosts'!$N$345; 'ToolUnreasonableCosts'!$N$354; 'ToolUnreasonableCosts'!$N$411; 'ToolUnreasonableCosts'!$N$422; 'ToolUnreasonableCosts'!$N$434; 'ToolUnreasonableCosts'!$N$443</t>
  </si>
  <si>
    <t>Investment costs [€]</t>
  </si>
  <si>
    <t>ToolUnreasonableCosts'!$H$56; 'ToolUnreasonableCosts'!$H$67; 'ToolUnreasonableCosts'!$H$145; 'ToolUnreasonableCosts'!$H$156; 'ToolUnreasonableCosts'!$H$234; 'ToolUnreasonableCosts'!$H$245; 'ToolUnreasonableCosts'!$H$323; 'ToolUnreasonableCosts'!$H$334; 'ToolUnreasonableCosts'!$H$412; 'ToolUnreasonableCosts'!$H$423</t>
  </si>
  <si>
    <t>Depreciation period [years]</t>
  </si>
  <si>
    <t>ToolUnreasonableCosts'!$I$56; 'ToolUnreasonableCosts'!$I$67; 'ToolUnreasonableCosts'!$K$79; 'ToolUnreasonableCosts'!$K$88; 'ToolUnreasonableCosts'!$I$145; 'ToolUnreasonableCosts'!$I$156; 'ToolUnreasonableCosts'!$K$168; 'ToolUnreasonableCosts'!$K$177; 'ToolUnreasonableCosts'!$I$234; 'ToolUnreasonableCosts'!$I$245; 'ToolUnreasonableCosts'!$K$257; 'ToolUnreasonableCosts'!$K$266; 'ToolUnreasonableCosts'!$I$323; 'ToolUnreasonableCosts'!$I$334; 'ToolUnreasonableCosts'!$K$346; 'ToolUnreasonableCosts'!$K$355; 'ToolUnreasonableCosts'!$I$412; 'ToolUnreasonableCosts'!$I$423; 'ToolUnreasonableCosts'!$K$435; 'ToolUnreasonableCosts'!$K$444</t>
  </si>
  <si>
    <t>Interest rate [%]</t>
  </si>
  <si>
    <t>ToolUnreasonableCosts'!$J$56; 'ToolUnreasonableCosts'!$J$67; 'ToolUnreasonableCosts'!$J$145; 'ToolUnreasonableCosts'!$J$156; 'ToolUnreasonableCosts'!$J$234; 'ToolUnreasonableCosts'!$J$245; 'ToolUnreasonableCosts'!$J$323; 'ToolUnreasonableCosts'!$J$334; 'ToolUnreasonableCosts'!$J$412; 'ToolUnreasonableCosts'!$J$423</t>
  </si>
  <si>
    <t>Sum</t>
  </si>
  <si>
    <t>ToolUnreasonableCosts'!$L$62; 'ToolUnreasonableCosts'!$L$73; 'ToolUnreasonableCosts'!$L$83; 'ToolUnreasonableCosts'!$L$92; 'ToolUnreasonableCosts'!$L$151; 'ToolUnreasonableCosts'!$L$162; 'ToolUnreasonableCosts'!$L$172; 'ToolUnreasonableCosts'!$L$181; 'ToolUnreasonableCosts'!$L$240; 'ToolUnreasonableCosts'!$L$251; 'ToolUnreasonableCosts'!$L$261; 'ToolUnreasonableCosts'!$L$270; 'ToolUnreasonableCosts'!$L$329; 'ToolUnreasonableCosts'!$L$340; 'ToolUnreasonableCosts'!$L$350; 'ToolUnreasonableCosts'!$L$359; 'ToolUnreasonableCosts'!$L$418; 'ToolUnreasonableCosts'!$L$429; 'ToolUnreasonableCosts'!$L$439; 'ToolUnreasonableCosts'!$L$448</t>
  </si>
  <si>
    <t>Costs of the new equipment or method for Regulated Entities</t>
  </si>
  <si>
    <t>ToolUnreasonableCosts'!$E$64; 'ToolUnreasonableCosts'!$E$153; 'ToolUnreasonableCosts'!$E$242; 'ToolUnreasonableCosts'!$E$331; 'ToolUnreasonableCosts'!$E$420</t>
  </si>
  <si>
    <t>Please enter here the costs related to the use of a new equipment or method which would lead to a higher tier or more accurate method.</t>
  </si>
  <si>
    <t>ToolUnreasonableCosts'!$E$65; 'ToolUnreasonableCosts'!$E$154; 'ToolUnreasonableCosts'!$E$243; 'ToolUnreasonableCosts'!$E$332; 'ToolUnreasonableCosts'!$E$421</t>
  </si>
  <si>
    <t>NEW (Regulated Entity)</t>
  </si>
  <si>
    <t>ToolUnreasonableCosts'!$D$66; 'ToolUnreasonableCosts'!$D$155; 'ToolUnreasonableCosts'!$D$244; 'ToolUnreasonableCosts'!$D$333; 'ToolUnreasonableCosts'!$D$422</t>
  </si>
  <si>
    <t>Current or reference costs incurring on consumers</t>
  </si>
  <si>
    <t>ToolUnreasonableCosts'!$E$76; 'ToolUnreasonableCosts'!$E$165; 'ToolUnreasonableCosts'!$E$254; 'ToolUnreasonableCosts'!$E$343; 'ToolUnreasonableCosts'!$E$432</t>
  </si>
  <si>
    <t>Please enter here the costs which would incur on consumers' side when you use the current equipment or method.</t>
  </si>
  <si>
    <t>ToolUnreasonableCosts'!$E$77; 'ToolUnreasonableCosts'!$E$166; 'ToolUnreasonableCosts'!$E$255; 'ToolUnreasonableCosts'!$E$344; 'ToolUnreasonableCosts'!$E$433</t>
  </si>
  <si>
    <t>REFERENCE (Consumers)</t>
  </si>
  <si>
    <t>ToolUnreasonableCosts'!$D$78; 'ToolUnreasonableCosts'!$D$167; 'ToolUnreasonableCosts'!$D$256; 'ToolUnreasonableCosts'!$D$345; 'ToolUnreasonableCosts'!$D$434</t>
  </si>
  <si>
    <t>Number of consumers impacted</t>
  </si>
  <si>
    <t>ToolUnreasonableCosts'!$H$78; 'ToolUnreasonableCosts'!$H$87; 'ToolUnreasonableCosts'!$H$167; 'ToolUnreasonableCosts'!$H$176; 'ToolUnreasonableCosts'!$H$256; 'ToolUnreasonableCosts'!$H$265; 'ToolUnreasonableCosts'!$H$345; 'ToolUnreasonableCosts'!$H$354; 'ToolUnreasonableCosts'!$H$434; 'ToolUnreasonableCosts'!$H$443</t>
  </si>
  <si>
    <t>One-off Costs</t>
  </si>
  <si>
    <t>ToolUnreasonableCosts'!$J$78; 'ToolUnreasonableCosts'!$J$87; 'ToolUnreasonableCosts'!$J$167; 'ToolUnreasonableCosts'!$J$176; 'ToolUnreasonableCosts'!$J$256; 'ToolUnreasonableCosts'!$J$265; 'ToolUnreasonableCosts'!$J$345; 'ToolUnreasonableCosts'!$J$354; 'ToolUnreasonableCosts'!$J$434; 'ToolUnreasonableCosts'!$J$443</t>
  </si>
  <si>
    <t>Reccurring costs per consumer and year [€/consumer/year]</t>
  </si>
  <si>
    <t>ToolUnreasonableCosts'!$L$78; 'ToolUnreasonableCosts'!$L$87; 'ToolUnreasonableCosts'!$L$167; 'ToolUnreasonableCosts'!$L$176; 'ToolUnreasonableCosts'!$L$256; 'ToolUnreasonableCosts'!$L$265; 'ToolUnreasonableCosts'!$L$345; 'ToolUnreasonableCosts'!$L$354; 'ToolUnreasonableCosts'!$L$434; 'ToolUnreasonableCosts'!$L$443</t>
  </si>
  <si>
    <t>One-off Costs [€/consumer]</t>
  </si>
  <si>
    <t>ToolUnreasonableCosts'!$J$79; 'ToolUnreasonableCosts'!$J$88; 'ToolUnreasonableCosts'!$J$168; 'ToolUnreasonableCosts'!$J$177; 'ToolUnreasonableCosts'!$J$257; 'ToolUnreasonableCosts'!$J$266; 'ToolUnreasonableCosts'!$J$346; 'ToolUnreasonableCosts'!$J$355; 'ToolUnreasonableCosts'!$J$435; 'ToolUnreasonableCosts'!$J$444</t>
  </si>
  <si>
    <t>Consumer cost when new equipment or method is implemented by Regulated Entity</t>
  </si>
  <si>
    <t>ToolUnreasonableCosts'!$E$85; 'ToolUnreasonableCosts'!$E$174; 'ToolUnreasonableCosts'!$E$263; 'ToolUnreasonableCosts'!$E$352; 'ToolUnreasonableCosts'!$E$441</t>
  </si>
  <si>
    <t>Please enter here the costs which would be incurred by consumers when a more accurate equipment or method is used.</t>
  </si>
  <si>
    <t>ToolUnreasonableCosts'!$E$86; 'ToolUnreasonableCosts'!$E$175; 'ToolUnreasonableCosts'!$E$264; 'ToolUnreasonableCosts'!$E$353; 'ToolUnreasonableCosts'!$E$442</t>
  </si>
  <si>
    <t>NEW (Consumers)</t>
  </si>
  <si>
    <t>ToolUnreasonableCosts'!$D$87; 'ToolUnreasonableCosts'!$D$176; 'ToolUnreasonableCosts'!$D$265; 'ToolUnreasonableCosts'!$D$354; 'ToolUnreasonableCosts'!$D$443</t>
  </si>
  <si>
    <t>Total of the "additional" costs</t>
  </si>
  <si>
    <t>ToolUnreasonableCosts'!$E$94; 'ToolUnreasonableCosts'!$E$183; 'ToolUnreasonableCosts'!$E$272; 'ToolUnreasonableCosts'!$E$361; 'ToolUnreasonableCosts'!$E$450</t>
  </si>
  <si>
    <t>"Additional" costs for the regulated entity</t>
  </si>
  <si>
    <t>ToolUnreasonableCosts'!$E$95; 'ToolUnreasonableCosts'!$E$184; 'ToolUnreasonableCosts'!$E$273; 'ToolUnreasonableCosts'!$E$362; 'ToolUnreasonableCosts'!$E$451</t>
  </si>
  <si>
    <t>"Additional" costs for the consumers</t>
  </si>
  <si>
    <t>ToolUnreasonableCosts'!$E$96; 'ToolUnreasonableCosts'!$E$185; 'ToolUnreasonableCosts'!$E$274; 'ToolUnreasonableCosts'!$E$363; 'ToolUnreasonableCosts'!$E$452</t>
  </si>
  <si>
    <t>A negative value means that the more accurate method may even lead to lower costs (e.g. for consumers).</t>
  </si>
  <si>
    <t>ToolUnreasonableCosts'!$E$97; 'ToolUnreasonableCosts'!$E$186; 'ToolUnreasonableCosts'!$E$275; 'ToolUnreasonableCosts'!$E$364; 'ToolUnreasonableCosts'!$E$453</t>
  </si>
  <si>
    <t>EUA price [€/t CO2e]</t>
  </si>
  <si>
    <t>ToolUnreasonableCosts'!$G$99; 'ToolUnreasonableCosts'!$G$188; 'ToolUnreasonableCosts'!$G$277; 'ToolUnreasonableCosts'!$G$366; 'ToolUnreasonableCosts'!$G$455</t>
  </si>
  <si>
    <t>Average annual emissions</t>
  </si>
  <si>
    <t>ToolUnreasonableCosts'!$I$99; 'ToolUnreasonableCosts'!$I$188; 'ToolUnreasonableCosts'!$I$277; 'ToolUnreasonableCosts'!$I$366; 'ToolUnreasonableCosts'!$I$455</t>
  </si>
  <si>
    <t>Improvement factor</t>
  </si>
  <si>
    <t>ToolUnreasonableCosts'!$K$99; 'ToolUnreasonableCosts'!$K$188; 'ToolUnreasonableCosts'!$K$277; 'ToolUnreasonableCosts'!$K$366; 'ToolUnreasonableCosts'!$K$455</t>
  </si>
  <si>
    <t>Annual Benefits</t>
  </si>
  <si>
    <t>ToolUnreasonableCosts'!$E$100; 'ToolUnreasonableCosts'!$E$189; 'ToolUnreasonableCosts'!$E$278; 'ToolUnreasonableCosts'!$E$367; 'ToolUnreasonableCosts'!$E$456</t>
  </si>
  <si>
    <t>Average annual emissions: Those emissions shall relate to a specific fuel stream.</t>
  </si>
  <si>
    <t>ToolUnreasonableCosts'!$E$101; 'ToolUnreasonableCosts'!$E$190; 'ToolUnreasonableCosts'!$E$279; 'ToolUnreasonableCosts'!$E$368; 'ToolUnreasonableCosts'!$E$457</t>
  </si>
  <si>
    <t>Costs are unreasonable?</t>
  </si>
  <si>
    <t>ToolUnreasonableCosts'!$E$103; 'ToolUnreasonableCosts'!$E$192; 'ToolUnreasonableCosts'!$E$281; 'ToolUnreasonableCosts'!$E$370; 'ToolUnreasonableCosts'!$E$459</t>
  </si>
  <si>
    <t>Sheet for EU wide constants</t>
  </si>
  <si>
    <t>EUwideConstants'!$A$2</t>
  </si>
  <si>
    <t>inconsistent!</t>
  </si>
  <si>
    <t>EUwideConstants'!$B$10</t>
  </si>
  <si>
    <t>ETS2 Tool for unreasonable costs</t>
  </si>
  <si>
    <t>VersionDocumentation'!$B$2; 'VersionDocumentation'!$A$8</t>
  </si>
  <si>
    <t>VersionDocumentation'!$B$3; 'VersionDocumentation'!$A$22</t>
  </si>
  <si>
    <t>ETS2_unreasonable_costs_tool</t>
  </si>
  <si>
    <t>VersionDocumentation'!$C$8</t>
  </si>
  <si>
    <t>Final version for publication</t>
  </si>
  <si>
    <t>VersionDocumentation'!$C$22</t>
  </si>
  <si>
    <t>Info for automatic Version detection</t>
  </si>
  <si>
    <t>Template type:</t>
  </si>
  <si>
    <t>Version:</t>
  </si>
  <si>
    <t>Issued by:</t>
  </si>
  <si>
    <t>European Commission</t>
  </si>
  <si>
    <t>Language:</t>
  </si>
  <si>
    <t>English</t>
  </si>
  <si>
    <t>Type list:</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</si>
  <si>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</si>
  <si>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</si>
  <si>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</si>
  <si>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</si>
  <si>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</si>
  <si>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</si>
  <si>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</si>
  <si>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</si>
  <si>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</si>
  <si>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</si>
  <si>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</si>
  <si>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</si>
  <si>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</si>
  <si>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</si>
  <si>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</si>
  <si>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</si>
  <si>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</si>
  <si>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</si>
  <si>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</si>
  <si>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</si>
  <si>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</si>
  <si>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</si>
  <si>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</si>
  <si>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</si>
  <si>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</si>
  <si>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</si>
  <si>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</si>
  <si>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</si>
  <si>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</si>
  <si>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</si>
  <si>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</si>
  <si>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</si>
  <si>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</si>
  <si>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IC</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</si>
  <si>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</si>
  <si>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</si>
  <si>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</si>
  <si>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</si>
  <si>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</si>
  <si>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</si>
  <si>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</si>
  <si>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</si>
  <si>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</si>
  <si>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</si>
  <si>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</si>
  <si>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</si>
  <si>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</si>
  <si>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</si>
  <si>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</si>
  <si>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</si>
  <si>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</si>
  <si>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</si>
  <si>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</si>
  <si>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</si>
  <si>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</si>
  <si>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</si>
  <si>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</si>
  <si>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</si>
  <si>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</si>
  <si>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</si>
  <si>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</si>
  <si>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</si>
  <si>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</si>
  <si>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</si>
  <si>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</si>
  <si>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</si>
  <si>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</si>
  <si>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</si>
  <si>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</si>
  <si>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</si>
  <si>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</si>
  <si>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</si>
  <si>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</si>
  <si>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</si>
  <si>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</si>
  <si>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</si>
  <si>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</si>
  <si>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</si>
  <si>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</si>
  <si>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</si>
  <si>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</si>
  <si>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</si>
  <si>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</si>
  <si>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</si>
  <si>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</si>
  <si>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</si>
  <si>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</si>
  <si>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</si>
  <si>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</si>
  <si>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ic</t>
  </si>
  <si>
    <t>Italian</t>
  </si>
  <si>
    <t>it</t>
  </si>
  <si>
    <t>Latvian</t>
  </si>
  <si>
    <t>lv</t>
  </si>
  <si>
    <t>Lithuanian</t>
  </si>
  <si>
    <t>lt</t>
  </si>
  <si>
    <t>Hungarian</t>
  </si>
  <si>
    <t>hu</t>
  </si>
  <si>
    <t>Maltese</t>
  </si>
  <si>
    <t>mt</t>
  </si>
  <si>
    <t>Norwegian</t>
  </si>
  <si>
    <t>no</t>
  </si>
  <si>
    <t>Dutch</t>
  </si>
  <si>
    <t>nl</t>
  </si>
  <si>
    <t>Polish</t>
  </si>
  <si>
    <t>pl</t>
  </si>
  <si>
    <t>Portuguese</t>
  </si>
  <si>
    <t>pt</t>
  </si>
  <si>
    <t>Romanian</t>
  </si>
  <si>
    <t>ro</t>
  </si>
  <si>
    <t>Slovak</t>
  </si>
  <si>
    <t>sk</t>
  </si>
  <si>
    <t>Slovenian</t>
  </si>
  <si>
    <t>sl</t>
  </si>
  <si>
    <t>Finnish</t>
  </si>
  <si>
    <t>fi</t>
  </si>
  <si>
    <t>Swedish</t>
  </si>
  <si>
    <t>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</si>
</sst>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Red]\-&quot;€&quot;\ #,##0.00"/>
    <numFmt numFmtId="165" formatCode="#,##0_ ;[Red]\-#,##0\ "/>
  </numFmts>
  <fonts count="52"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14"/>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sz val="9"/>
      <color rgb="FFFF0000"/>
      <name val="Arial"/>
      <family val="2"/>
    </font>
    <font>
      <b/>
      <i/>
      <sz val="8"/>
      <color rgb="FF000080"/>
      <name val="Arial"/>
      <family val="2"/>
    </font>
    <font>
      <i/>
      <sz val="8"/>
      <color rgb="FF000080"/>
      <name val="Arial"/>
      <family val="2"/>
    </font>
  </fonts>
  <fills count="35">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808080"/>
        <bgColor indexed="64"/>
      </patternFill>
    </fill>
    <fill>
      <patternFill patternType="solid">
        <fgColor theme="0" tint="-0.499984740745262"/>
        <bgColor indexed="64"/>
      </patternFill>
    </fill>
    <fill>
      <patternFill patternType="solid">
        <fgColor rgb="FFBFBFBF"/>
        <bgColor indexed="64"/>
      </patternFill>
    </fill>
    <fill>
      <patternFill patternType="solid">
        <fgColor theme="6" tint="0.39997558519241921"/>
        <bgColor indexed="64"/>
      </patternFill>
    </fill>
    <fill>
      <patternFill patternType="solid">
        <fgColor theme="4" tint="0.59999389629810485"/>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s>
  <cellStyleXfs count="24">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4" fillId="0" borderId="0"/>
  </cellStyleXfs>
  <cellXfs count="391">
    <xf numFmtId="0" fontId="0" fillId="0" borderId="0" xfId="0"/>
    <xf numFmtId="0" fontId="2" fillId="13" borderId="0" xfId="0" applyFont="1" applyFill="1"/>
    <xf numFmtId="0" fontId="0" fillId="13" borderId="0" xfId="0" applyFill="1"/>
    <xf numFmtId="0" fontId="0" fillId="13" borderId="0" xfId="0" applyFill="1" applyAlignment="1">
      <alignment horizontal="center"/>
    </xf>
    <xf numFmtId="0" fontId="2" fillId="13" borderId="0" xfId="0" applyFont="1" applyFill="1" applyAlignment="1">
      <alignment vertical="top"/>
    </xf>
    <xf numFmtId="0" fontId="0" fillId="13" borderId="0" xfId="0" applyFill="1" applyAlignment="1">
      <alignment vertical="center"/>
    </xf>
    <xf numFmtId="0" fontId="2" fillId="13" borderId="7" xfId="0" applyFont="1" applyFill="1" applyBorder="1" applyAlignment="1">
      <alignment vertical="top"/>
    </xf>
    <xf numFmtId="0" fontId="4" fillId="13" borderId="7" xfId="0" applyFont="1" applyFill="1" applyBorder="1" applyAlignment="1">
      <alignment horizontal="center" vertical="top"/>
    </xf>
    <xf numFmtId="0" fontId="0" fillId="13" borderId="7" xfId="0" applyFill="1" applyBorder="1" applyAlignment="1">
      <alignment vertical="top" wrapText="1"/>
    </xf>
    <xf numFmtId="0" fontId="20" fillId="0" borderId="8" xfId="21" applyFont="1" applyBorder="1"/>
    <xf numFmtId="0" fontId="0" fillId="14" borderId="0" xfId="0" applyFill="1"/>
    <xf numFmtId="0" fontId="2" fillId="14" borderId="0" xfId="0" applyFont="1" applyFill="1"/>
    <xf numFmtId="0" fontId="4" fillId="0" borderId="0" xfId="0" applyFont="1"/>
    <xf numFmtId="0" fontId="2" fillId="0" borderId="0" xfId="0" applyFont="1"/>
    <xf numFmtId="0" fontId="4" fillId="13" borderId="0" xfId="0" applyFont="1" applyFill="1" applyAlignment="1">
      <alignment vertical="center"/>
    </xf>
    <xf numFmtId="0" fontId="31" fillId="0" borderId="0" xfId="0" applyFont="1"/>
    <xf numFmtId="0" fontId="0" fillId="15" borderId="0" xfId="0" applyFill="1"/>
    <xf numFmtId="0" fontId="2" fillId="16" borderId="0" xfId="0" applyFont="1" applyFill="1" applyAlignment="1">
      <alignment horizontal="left" vertical="top" wrapText="1"/>
    </xf>
    <xf numFmtId="0" fontId="0" fillId="0" borderId="9" xfId="0" applyBorder="1"/>
    <xf numFmtId="0" fontId="0" fillId="0" borderId="10" xfId="0" applyBorder="1"/>
    <xf numFmtId="14" fontId="0" fillId="17" borderId="11" xfId="0" applyNumberFormat="1" applyFill="1" applyBorder="1" applyAlignment="1">
      <alignment horizontal="left"/>
    </xf>
    <xf numFmtId="0" fontId="0" fillId="18" borderId="12" xfId="0" applyFill="1" applyBorder="1"/>
    <xf numFmtId="0" fontId="0" fillId="18" borderId="13" xfId="0" applyFill="1" applyBorder="1"/>
    <xf numFmtId="0" fontId="0" fillId="18" borderId="14" xfId="0" applyFill="1" applyBorder="1"/>
    <xf numFmtId="0" fontId="0" fillId="0" borderId="15" xfId="0" applyBorder="1"/>
    <xf numFmtId="0" fontId="0" fillId="15" borderId="16" xfId="0" applyFill="1" applyBorder="1"/>
    <xf numFmtId="0" fontId="0" fillId="0" borderId="17" xfId="0" applyBorder="1"/>
    <xf numFmtId="0" fontId="0" fillId="16" borderId="18" xfId="0" applyFill="1" applyBorder="1"/>
    <xf numFmtId="0" fontId="4" fillId="0" borderId="19" xfId="0" applyFont="1" applyBorder="1"/>
    <xf numFmtId="0" fontId="4" fillId="0" borderId="20" xfId="0" applyFont="1" applyBorder="1"/>
    <xf numFmtId="0" fontId="0" fillId="0" borderId="21" xfId="0" applyBorder="1"/>
    <xf numFmtId="0" fontId="0" fillId="18" borderId="22" xfId="0" applyFill="1" applyBorder="1"/>
    <xf numFmtId="0" fontId="0" fillId="18" borderId="23" xfId="0" applyFill="1" applyBorder="1"/>
    <xf numFmtId="14" fontId="0" fillId="17" borderId="24" xfId="0" applyNumberFormat="1" applyFill="1" applyBorder="1" applyAlignment="1">
      <alignment horizontal="center"/>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2" fillId="13" borderId="0" xfId="0" applyFont="1" applyFill="1" applyAlignment="1">
      <alignment vertical="center"/>
    </xf>
    <xf numFmtId="0" fontId="22" fillId="13" borderId="0" xfId="0" applyFont="1" applyFill="1" applyAlignment="1">
      <alignment vertical="center"/>
    </xf>
    <xf numFmtId="0" fontId="0" fillId="13" borderId="29" xfId="0" applyFill="1" applyBorder="1" applyAlignment="1">
      <alignment vertical="center"/>
    </xf>
    <xf numFmtId="0" fontId="0" fillId="13" borderId="30" xfId="0" applyFill="1" applyBorder="1" applyAlignment="1">
      <alignment vertical="center"/>
    </xf>
    <xf numFmtId="0" fontId="0" fillId="13" borderId="20" xfId="0" applyFill="1" applyBorder="1" applyAlignment="1">
      <alignment vertical="center"/>
    </xf>
    <xf numFmtId="0" fontId="0" fillId="13" borderId="31" xfId="0" applyFill="1" applyBorder="1" applyAlignment="1">
      <alignment vertical="center"/>
    </xf>
    <xf numFmtId="0" fontId="0" fillId="13" borderId="32" xfId="0" applyFill="1" applyBorder="1" applyAlignment="1">
      <alignment vertical="center"/>
    </xf>
    <xf numFmtId="0" fontId="0" fillId="13" borderId="33" xfId="0" applyFill="1" applyBorder="1" applyAlignment="1">
      <alignment vertical="center"/>
    </xf>
    <xf numFmtId="0" fontId="0" fillId="13" borderId="34" xfId="0" applyFill="1" applyBorder="1" applyAlignment="1">
      <alignment vertical="center"/>
    </xf>
    <xf numFmtId="0" fontId="0" fillId="13" borderId="19" xfId="0" applyFill="1" applyBorder="1" applyAlignment="1">
      <alignment vertical="center"/>
    </xf>
    <xf numFmtId="0" fontId="0" fillId="13" borderId="35" xfId="0" applyFill="1" applyBorder="1" applyAlignment="1">
      <alignment vertical="center"/>
    </xf>
    <xf numFmtId="0" fontId="0" fillId="14" borderId="0" xfId="0" applyFill="1" applyAlignment="1">
      <alignment vertical="center"/>
    </xf>
    <xf numFmtId="0" fontId="4" fillId="13" borderId="0" xfId="0" applyFont="1" applyFill="1" applyAlignment="1">
      <alignment horizontal="center" vertical="center"/>
    </xf>
    <xf numFmtId="0" fontId="34" fillId="13" borderId="0" xfId="0" applyFont="1" applyFill="1" applyAlignment="1">
      <alignment horizontal="center" vertical="top"/>
    </xf>
    <xf numFmtId="0" fontId="35" fillId="13" borderId="0" xfId="0" applyFont="1" applyFill="1" applyAlignment="1">
      <alignment horizontal="left" vertical="top"/>
    </xf>
    <xf numFmtId="0" fontId="35" fillId="13" borderId="0" xfId="0" applyFont="1" applyFill="1"/>
    <xf numFmtId="0" fontId="34" fillId="13" borderId="0" xfId="0" applyFont="1" applyFill="1"/>
    <xf numFmtId="0" fontId="0" fillId="19" borderId="0" xfId="0" applyFill="1"/>
    <xf numFmtId="0" fontId="32" fillId="13" borderId="36" xfId="0" quotePrefix="1" applyFont="1" applyFill="1" applyBorder="1" applyAlignment="1">
      <alignment horizontal="right" vertical="top" wrapText="1"/>
    </xf>
    <xf numFmtId="0" fontId="5" fillId="13" borderId="0" xfId="0" quotePrefix="1" applyFont="1" applyFill="1" applyAlignment="1">
      <alignment horizontal="right" vertical="top" wrapText="1"/>
    </xf>
    <xf numFmtId="0" fontId="22" fillId="13" borderId="0" xfId="15" applyFont="1" applyFill="1" applyAlignment="1" applyProtection="1">
      <alignment horizontal="left" vertical="top" wrapText="1"/>
    </xf>
    <xf numFmtId="0" fontId="34" fillId="13" borderId="0" xfId="0" applyFont="1" applyFill="1" applyAlignment="1">
      <alignment vertical="top" wrapText="1"/>
    </xf>
    <xf numFmtId="14" fontId="0" fillId="17" borderId="41" xfId="0" applyNumberFormat="1" applyFill="1" applyBorder="1" applyAlignment="1">
      <alignment horizontal="center"/>
    </xf>
    <xf numFmtId="0" fontId="2" fillId="20" borderId="0" xfId="0" applyFont="1" applyFill="1" applyAlignment="1">
      <alignment vertical="top"/>
    </xf>
    <xf numFmtId="0" fontId="2" fillId="18" borderId="22" xfId="0" applyFont="1" applyFill="1" applyBorder="1"/>
    <xf numFmtId="0" fontId="42" fillId="13" borderId="0" xfId="0" applyFont="1" applyFill="1" applyAlignment="1">
      <alignment vertical="center"/>
    </xf>
    <xf numFmtId="0" fontId="4" fillId="13" borderId="0" xfId="0" applyFont="1" applyFill="1" applyAlignment="1">
      <alignment horizontal="right" vertical="center"/>
    </xf>
    <xf numFmtId="0" fontId="2" fillId="13" borderId="7" xfId="0" applyFont="1" applyFill="1" applyBorder="1" applyAlignment="1">
      <alignment vertical="center"/>
    </xf>
    <xf numFmtId="0" fontId="4" fillId="13" borderId="7" xfId="0" applyFont="1" applyFill="1" applyBorder="1" applyAlignment="1">
      <alignment horizontal="right" vertical="center"/>
    </xf>
    <xf numFmtId="0" fontId="29" fillId="13" borderId="42" xfId="0" applyFont="1" applyFill="1" applyBorder="1" applyAlignment="1">
      <alignment horizontal="center" vertical="center"/>
    </xf>
    <xf numFmtId="0" fontId="2" fillId="21" borderId="43" xfId="0" applyFont="1" applyFill="1" applyBorder="1"/>
    <xf numFmtId="0" fontId="2" fillId="19" borderId="0" xfId="0" applyFont="1" applyFill="1"/>
    <xf numFmtId="0" fontId="3" fillId="22" borderId="0" xfId="0" applyFont="1" applyFill="1" applyAlignment="1">
      <alignment horizontal="center" vertical="center"/>
    </xf>
    <xf numFmtId="0" fontId="6" fillId="13" borderId="0" xfId="0" applyFont="1" applyFill="1" applyAlignment="1">
      <alignment horizontal="center" vertical="center"/>
    </xf>
    <xf numFmtId="0" fontId="40" fillId="13" borderId="0" xfId="0" applyFont="1" applyFill="1" applyAlignment="1">
      <alignment vertical="center"/>
    </xf>
    <xf numFmtId="0" fontId="0" fillId="13" borderId="0" xfId="0" applyFill="1" applyAlignment="1">
      <alignment horizontal="center" vertical="center"/>
    </xf>
    <xf numFmtId="0" fontId="2" fillId="13" borderId="44" xfId="0" applyFont="1" applyFill="1" applyBorder="1"/>
    <xf numFmtId="0" fontId="0" fillId="13" borderId="44" xfId="0" applyFill="1" applyBorder="1"/>
    <xf numFmtId="0" fontId="28" fillId="13" borderId="44" xfId="0" applyFont="1" applyFill="1" applyBorder="1" applyAlignment="1">
      <alignment vertical="top" wrapText="1"/>
    </xf>
    <xf numFmtId="0" fontId="0" fillId="13" borderId="44" xfId="0" applyFill="1" applyBorder="1" applyAlignment="1">
      <alignment vertical="center"/>
    </xf>
    <xf numFmtId="0" fontId="0" fillId="13" borderId="44" xfId="0" applyFill="1" applyBorder="1" applyAlignment="1">
      <alignment vertical="center" wrapText="1"/>
    </xf>
    <xf numFmtId="0" fontId="0" fillId="20" borderId="45" xfId="0" applyFill="1" applyBorder="1"/>
    <xf numFmtId="0" fontId="0" fillId="20" borderId="45" xfId="0" applyFill="1" applyBorder="1" applyAlignment="1">
      <alignment horizontal="center" vertical="center"/>
    </xf>
    <xf numFmtId="0" fontId="0" fillId="20" borderId="45" xfId="0" applyFill="1" applyBorder="1" applyAlignment="1">
      <alignment horizontal="center"/>
    </xf>
    <xf numFmtId="0" fontId="0" fillId="20" borderId="46" xfId="0" applyFill="1" applyBorder="1"/>
    <xf numFmtId="0" fontId="0" fillId="14" borderId="47" xfId="0" applyFill="1" applyBorder="1" applyAlignment="1">
      <alignment vertical="center"/>
    </xf>
    <xf numFmtId="0" fontId="0" fillId="20" borderId="47" xfId="0" applyFill="1" applyBorder="1"/>
    <xf numFmtId="0" fontId="0" fillId="20" borderId="50" xfId="0" applyFill="1" applyBorder="1"/>
    <xf numFmtId="0" fontId="6" fillId="20" borderId="45" xfId="0" applyFont="1" applyFill="1" applyBorder="1" applyAlignment="1">
      <alignment vertical="center"/>
    </xf>
    <xf numFmtId="0" fontId="0" fillId="13" borderId="47" xfId="0" applyFill="1" applyBorder="1"/>
    <xf numFmtId="0" fontId="0" fillId="13" borderId="47" xfId="0" applyFill="1" applyBorder="1" applyAlignment="1">
      <alignment vertical="center"/>
    </xf>
    <xf numFmtId="0" fontId="0" fillId="20" borderId="47" xfId="0" applyFill="1" applyBorder="1" applyAlignment="1">
      <alignment vertical="center"/>
    </xf>
    <xf numFmtId="14" fontId="0" fillId="13" borderId="19" xfId="0" applyNumberFormat="1" applyFill="1" applyBorder="1" applyAlignment="1">
      <alignment horizontal="left" vertical="center"/>
    </xf>
    <xf numFmtId="0" fontId="4" fillId="13" borderId="51" xfId="0" applyFont="1" applyFill="1" applyBorder="1" applyAlignment="1">
      <alignment vertical="center"/>
    </xf>
    <xf numFmtId="0" fontId="2" fillId="13" borderId="46" xfId="0" applyFont="1" applyFill="1" applyBorder="1"/>
    <xf numFmtId="0" fontId="2" fillId="13" borderId="0" xfId="0" applyFont="1" applyFill="1" applyAlignment="1">
      <alignment vertical="center" wrapText="1"/>
    </xf>
    <xf numFmtId="0" fontId="2" fillId="18" borderId="25" xfId="0" applyFont="1" applyFill="1" applyBorder="1"/>
    <xf numFmtId="14" fontId="0" fillId="17" borderId="53" xfId="0" applyNumberFormat="1" applyFill="1" applyBorder="1" applyAlignment="1">
      <alignment horizontal="center"/>
    </xf>
    <xf numFmtId="0" fontId="48" fillId="13" borderId="0" xfId="0" applyFont="1" applyFill="1" applyAlignment="1">
      <alignment vertical="top"/>
    </xf>
    <xf numFmtId="0" fontId="34" fillId="13" borderId="0" xfId="0" applyFont="1" applyFill="1" applyAlignment="1">
      <alignment horizontal="center" vertical="top" wrapText="1"/>
    </xf>
    <xf numFmtId="0" fontId="0" fillId="0" borderId="0" xfId="0" applyAlignment="1">
      <alignment wrapText="1"/>
    </xf>
    <xf numFmtId="0" fontId="0" fillId="26" borderId="0" xfId="0" applyFill="1"/>
    <xf numFmtId="0" fontId="0" fillId="27" borderId="0" xfId="0" applyFill="1" applyAlignment="1">
      <alignment vertical="center"/>
    </xf>
    <xf numFmtId="0" fontId="20" fillId="0" borderId="8" xfId="21" applyFont="1" applyBorder="1" applyAlignment="1">
      <alignment wrapText="1"/>
    </xf>
    <xf numFmtId="0" fontId="2" fillId="13" borderId="0" xfId="0" applyFont="1" applyFill="1" applyAlignment="1">
      <alignment vertical="top" wrapText="1"/>
    </xf>
    <xf numFmtId="0" fontId="0" fillId="13" borderId="0" xfId="0" applyFill="1" applyAlignment="1">
      <alignment horizontal="center" vertical="center" wrapText="1"/>
    </xf>
    <xf numFmtId="0" fontId="2" fillId="27" borderId="40" xfId="0" applyFont="1" applyFill="1" applyBorder="1" applyAlignment="1">
      <alignment horizontal="center" vertical="center" wrapText="1"/>
    </xf>
    <xf numFmtId="10" fontId="2" fillId="28" borderId="40" xfId="19" applyNumberFormat="1" applyFont="1" applyFill="1" applyBorder="1" applyAlignment="1" applyProtection="1">
      <alignment horizontal="center" vertical="center" wrapText="1"/>
    </xf>
    <xf numFmtId="0" fontId="4" fillId="28" borderId="42" xfId="0" applyFont="1" applyFill="1" applyBorder="1" applyAlignment="1">
      <alignment vertical="center"/>
    </xf>
    <xf numFmtId="0" fontId="5" fillId="13" borderId="0" xfId="0" applyFont="1" applyFill="1" applyAlignment="1">
      <alignment vertical="center" wrapText="1"/>
    </xf>
    <xf numFmtId="0" fontId="23" fillId="13" borderId="0" xfId="0" applyFont="1" applyFill="1" applyAlignment="1">
      <alignment vertical="center" wrapText="1"/>
    </xf>
    <xf numFmtId="0" fontId="45" fillId="13" borderId="0" xfId="0" applyFont="1" applyFill="1" applyAlignment="1">
      <alignment vertical="center" wrapText="1"/>
    </xf>
    <xf numFmtId="0" fontId="0" fillId="14" borderId="40" xfId="0" applyFill="1" applyBorder="1" applyAlignment="1">
      <alignment vertical="center"/>
    </xf>
    <xf numFmtId="0" fontId="28" fillId="13" borderId="44" xfId="0" applyFont="1" applyFill="1" applyBorder="1" applyAlignment="1">
      <alignment vertical="center" wrapText="1"/>
    </xf>
    <xf numFmtId="0" fontId="28" fillId="20" borderId="0" xfId="0" applyFont="1" applyFill="1" applyAlignment="1">
      <alignment vertical="center" wrapText="1"/>
    </xf>
    <xf numFmtId="0" fontId="0" fillId="14" borderId="0" xfId="0" applyFill="1" applyAlignment="1">
      <alignment vertical="center" wrapText="1"/>
    </xf>
    <xf numFmtId="0" fontId="0" fillId="13" borderId="47" xfId="0" applyFill="1" applyBorder="1" applyAlignment="1">
      <alignment vertical="center" wrapText="1"/>
    </xf>
    <xf numFmtId="49" fontId="26" fillId="13" borderId="0" xfId="0" applyNumberFormat="1" applyFont="1" applyFill="1" applyAlignment="1">
      <alignment vertical="center"/>
    </xf>
    <xf numFmtId="0" fontId="32" fillId="13" borderId="0" xfId="0" applyFont="1" applyFill="1" applyAlignment="1">
      <alignment vertical="center" wrapText="1"/>
    </xf>
    <xf numFmtId="0" fontId="48" fillId="13" borderId="44" xfId="0" applyFont="1" applyFill="1" applyBorder="1" applyAlignment="1">
      <alignment vertical="center" wrapText="1"/>
    </xf>
    <xf numFmtId="0" fontId="2" fillId="13" borderId="55" xfId="0" applyFont="1" applyFill="1" applyBorder="1" applyAlignment="1">
      <alignment horizontal="center" vertical="center" wrapText="1"/>
    </xf>
    <xf numFmtId="0" fontId="2" fillId="13" borderId="51" xfId="0" applyFont="1" applyFill="1" applyBorder="1" applyAlignment="1">
      <alignment horizontal="center" vertical="center" wrapText="1"/>
    </xf>
    <xf numFmtId="0" fontId="2" fillId="13" borderId="51" xfId="0" applyFont="1" applyFill="1" applyBorder="1" applyAlignment="1">
      <alignment vertical="center" wrapText="1"/>
    </xf>
    <xf numFmtId="0" fontId="2" fillId="13" borderId="54" xfId="0" quotePrefix="1" applyFont="1" applyFill="1" applyBorder="1" applyAlignment="1">
      <alignment horizontal="center" vertical="center" wrapText="1"/>
    </xf>
    <xf numFmtId="4" fontId="4" fillId="28" borderId="42" xfId="0" applyNumberFormat="1" applyFont="1" applyFill="1" applyBorder="1" applyAlignment="1">
      <alignment horizontal="center" vertical="center" wrapText="1"/>
    </xf>
    <xf numFmtId="0" fontId="29" fillId="13" borderId="0" xfId="0" applyFont="1" applyFill="1" applyAlignment="1">
      <alignment horizontal="center" vertical="center"/>
    </xf>
    <xf numFmtId="0" fontId="40" fillId="27" borderId="0" xfId="0" applyFont="1" applyFill="1" applyAlignment="1">
      <alignment vertical="top"/>
    </xf>
    <xf numFmtId="0" fontId="40" fillId="27" borderId="0" xfId="0" applyFont="1" applyFill="1" applyAlignment="1">
      <alignment horizontal="center" vertical="center"/>
    </xf>
    <xf numFmtId="0" fontId="40" fillId="27" borderId="0" xfId="0" applyFont="1" applyFill="1" applyAlignment="1">
      <alignment vertical="center"/>
    </xf>
    <xf numFmtId="0" fontId="2" fillId="13" borderId="47" xfId="0" applyFont="1" applyFill="1" applyBorder="1" applyAlignment="1">
      <alignment vertical="center"/>
    </xf>
    <xf numFmtId="0" fontId="34" fillId="13" borderId="0" xfId="0" applyFont="1" applyFill="1" applyAlignment="1">
      <alignment horizontal="center" vertical="center"/>
    </xf>
    <xf numFmtId="10" fontId="2" fillId="29" borderId="40" xfId="19" applyNumberFormat="1" applyFont="1" applyFill="1" applyBorder="1" applyAlignment="1" applyProtection="1">
      <alignment horizontal="center" vertical="center" wrapText="1"/>
      <protection locked="0"/>
    </xf>
    <xf numFmtId="3" fontId="2" fillId="29" borderId="40" xfId="0" applyNumberFormat="1" applyFont="1" applyFill="1" applyBorder="1" applyAlignment="1" applyProtection="1">
      <alignment horizontal="center" vertical="center" wrapText="1"/>
      <protection locked="0"/>
    </xf>
    <xf numFmtId="0" fontId="48" fillId="13" borderId="44" xfId="0" applyFont="1" applyFill="1" applyBorder="1"/>
    <xf numFmtId="0" fontId="4" fillId="13" borderId="0" xfId="0" quotePrefix="1" applyFont="1" applyFill="1" applyAlignment="1">
      <alignment horizontal="center" vertical="center"/>
    </xf>
    <xf numFmtId="0" fontId="21" fillId="13" borderId="56" xfId="0" applyFont="1" applyFill="1" applyBorder="1" applyAlignment="1">
      <alignment horizontal="center" vertical="center" wrapText="1"/>
    </xf>
    <xf numFmtId="0" fontId="0" fillId="27" borderId="0" xfId="0" applyFill="1"/>
    <xf numFmtId="0" fontId="2" fillId="29" borderId="40" xfId="0" applyFont="1" applyFill="1" applyBorder="1" applyAlignment="1" applyProtection="1">
      <alignment vertical="top" wrapText="1"/>
      <protection locked="0"/>
    </xf>
    <xf numFmtId="0" fontId="0" fillId="27" borderId="0" xfId="0" applyFill="1" applyAlignment="1">
      <alignment vertical="center" wrapText="1"/>
    </xf>
    <xf numFmtId="1" fontId="25" fillId="29" borderId="58" xfId="0" applyNumberFormat="1" applyFont="1" applyFill="1" applyBorder="1" applyAlignment="1" applyProtection="1">
      <alignment horizontal="center" vertical="center" wrapText="1"/>
      <protection locked="0"/>
    </xf>
    <xf numFmtId="1" fontId="25" fillId="29" borderId="59" xfId="0" applyNumberFormat="1" applyFont="1" applyFill="1" applyBorder="1" applyAlignment="1" applyProtection="1">
      <alignment horizontal="center" vertical="center" wrapText="1"/>
      <protection locked="0"/>
    </xf>
    <xf numFmtId="1" fontId="25" fillId="29" borderId="60" xfId="0" applyNumberFormat="1" applyFont="1" applyFill="1" applyBorder="1" applyAlignment="1" applyProtection="1">
      <alignment horizontal="center" vertical="center" wrapText="1"/>
      <protection locked="0"/>
    </xf>
    <xf numFmtId="1" fontId="25" fillId="29" borderId="61" xfId="0" applyNumberFormat="1" applyFont="1" applyFill="1" applyBorder="1" applyAlignment="1" applyProtection="1">
      <alignment horizontal="center" vertical="center" wrapText="1"/>
      <protection locked="0"/>
    </xf>
    <xf numFmtId="1" fontId="25" fillId="29" borderId="62" xfId="0" applyNumberFormat="1" applyFont="1" applyFill="1" applyBorder="1" applyAlignment="1" applyProtection="1">
      <alignment horizontal="center" vertical="center" wrapText="1"/>
      <protection locked="0"/>
    </xf>
    <xf numFmtId="1" fontId="25" fillId="29" borderId="63" xfId="0" applyNumberFormat="1" applyFont="1" applyFill="1" applyBorder="1" applyAlignment="1" applyProtection="1">
      <alignment horizontal="center" vertical="center" wrapText="1"/>
      <protection locked="0"/>
    </xf>
    <xf numFmtId="0" fontId="21" fillId="13" borderId="64" xfId="0" applyFont="1" applyFill="1" applyBorder="1" applyAlignment="1">
      <alignment horizontal="center" vertical="center" wrapText="1"/>
    </xf>
    <xf numFmtId="0" fontId="21" fillId="13" borderId="60" xfId="0" applyFont="1" applyFill="1" applyBorder="1" applyAlignment="1">
      <alignment horizontal="center" vertical="center" wrapText="1"/>
    </xf>
    <xf numFmtId="4" fontId="2" fillId="28" borderId="65" xfId="0" applyNumberFormat="1" applyFont="1" applyFill="1" applyBorder="1" applyAlignment="1">
      <alignment horizontal="center" vertical="center" wrapText="1"/>
    </xf>
    <xf numFmtId="4" fontId="2" fillId="28" borderId="66" xfId="0" applyNumberFormat="1" applyFont="1" applyFill="1" applyBorder="1" applyAlignment="1">
      <alignment horizontal="center" vertical="center" wrapText="1"/>
    </xf>
    <xf numFmtId="4" fontId="2" fillId="28" borderId="67" xfId="0" applyNumberFormat="1" applyFont="1" applyFill="1" applyBorder="1" applyAlignment="1">
      <alignment horizontal="center" vertical="center" wrapText="1"/>
    </xf>
    <xf numFmtId="0" fontId="2" fillId="26" borderId="65" xfId="0" applyFont="1" applyFill="1" applyBorder="1" applyAlignment="1">
      <alignment horizontal="center" vertical="center"/>
    </xf>
    <xf numFmtId="0" fontId="0" fillId="14" borderId="67" xfId="0" applyFill="1" applyBorder="1" applyAlignment="1">
      <alignment horizontal="center"/>
    </xf>
    <xf numFmtId="49" fontId="2" fillId="20" borderId="40" xfId="0" applyNumberFormat="1" applyFont="1" applyFill="1" applyBorder="1" applyAlignment="1">
      <alignment horizontal="center"/>
    </xf>
    <xf numFmtId="0" fontId="2" fillId="26" borderId="0" xfId="0" applyFont="1" applyFill="1"/>
    <xf numFmtId="10" fontId="47" fillId="20" borderId="0" xfId="0" applyNumberFormat="1" applyFont="1" applyFill="1" applyAlignment="1">
      <alignment horizontal="center"/>
    </xf>
    <xf numFmtId="0" fontId="49" fillId="28" borderId="68" xfId="0" applyFont="1" applyFill="1" applyBorder="1" applyAlignment="1">
      <alignment horizontal="center" vertical="center" wrapText="1"/>
    </xf>
    <xf numFmtId="4" fontId="4" fillId="0" borderId="0" xfId="0" applyNumberFormat="1" applyFont="1" applyAlignment="1">
      <alignment horizontal="center" vertical="center" wrapText="1"/>
    </xf>
    <xf numFmtId="0" fontId="21" fillId="13" borderId="87" xfId="0" applyFont="1" applyFill="1" applyBorder="1" applyAlignment="1">
      <alignment horizontal="center" vertical="center" wrapText="1"/>
    </xf>
    <xf numFmtId="4" fontId="25" fillId="29" borderId="84" xfId="0" applyNumberFormat="1" applyFont="1" applyFill="1" applyBorder="1" applyAlignment="1" applyProtection="1">
      <alignment horizontal="center" vertical="center" wrapText="1"/>
      <protection locked="0"/>
    </xf>
    <xf numFmtId="4" fontId="25" fillId="29" borderId="86" xfId="0" applyNumberFormat="1" applyFont="1" applyFill="1" applyBorder="1" applyAlignment="1" applyProtection="1">
      <alignment horizontal="center" vertical="center" wrapText="1"/>
      <protection locked="0"/>
    </xf>
    <xf numFmtId="4" fontId="25" fillId="29" borderId="85" xfId="0" applyNumberFormat="1" applyFont="1" applyFill="1" applyBorder="1" applyAlignment="1" applyProtection="1">
      <alignment horizontal="center" vertical="center" wrapText="1"/>
      <protection locked="0"/>
    </xf>
    <xf numFmtId="0" fontId="4" fillId="27" borderId="0" xfId="0" quotePrefix="1" applyFont="1" applyFill="1" applyAlignment="1">
      <alignment horizontal="center" vertical="center"/>
    </xf>
    <xf numFmtId="4" fontId="4" fillId="27" borderId="0" xfId="0" applyNumberFormat="1" applyFont="1" applyFill="1" applyAlignment="1">
      <alignment horizontal="center" vertical="center" wrapText="1"/>
    </xf>
    <xf numFmtId="0" fontId="5" fillId="27" borderId="0" xfId="0" applyFont="1" applyFill="1" applyAlignment="1">
      <alignment vertical="center" wrapText="1"/>
    </xf>
    <xf numFmtId="0" fontId="4" fillId="27" borderId="0" xfId="0" applyFont="1" applyFill="1" applyAlignment="1">
      <alignment horizontal="right" vertical="center"/>
    </xf>
    <xf numFmtId="0" fontId="5" fillId="13" borderId="0" xfId="0" applyFont="1" applyFill="1" applyAlignment="1">
      <alignment horizontal="right" vertical="top" wrapText="1"/>
    </xf>
    <xf numFmtId="0" fontId="21" fillId="13" borderId="57" xfId="0" applyFont="1" applyFill="1" applyBorder="1" applyAlignment="1">
      <alignment horizontal="center" vertical="center" wrapText="1"/>
    </xf>
    <xf numFmtId="0" fontId="2" fillId="20" borderId="0" xfId="0" applyFont="1" applyFill="1" applyAlignment="1">
      <alignment vertical="center"/>
    </xf>
    <xf numFmtId="0" fontId="0" fillId="13" borderId="89" xfId="0" applyFill="1" applyBorder="1" applyAlignment="1">
      <alignment vertical="center"/>
    </xf>
    <xf numFmtId="0" fontId="0" fillId="13" borderId="89" xfId="0" applyFill="1" applyBorder="1" applyAlignment="1">
      <alignment horizontal="center" vertical="center"/>
    </xf>
    <xf numFmtId="164" fontId="0" fillId="14" borderId="0" xfId="0" applyNumberFormat="1" applyFill="1" applyAlignment="1">
      <alignment vertical="center"/>
    </xf>
    <xf numFmtId="0" fontId="5" fillId="27" borderId="0" xfId="0" quotePrefix="1" applyFont="1" applyFill="1" applyAlignment="1">
      <alignment horizontal="right" vertical="top" wrapText="1"/>
    </xf>
    <xf numFmtId="0" fontId="2" fillId="13" borderId="51" xfId="0" quotePrefix="1" applyFont="1" applyFill="1" applyBorder="1" applyAlignment="1">
      <alignment horizontal="center" vertical="center" wrapText="1"/>
    </xf>
    <xf numFmtId="4" fontId="2" fillId="28" borderId="80" xfId="0" applyNumberFormat="1" applyFont="1" applyFill="1" applyBorder="1" applyAlignment="1">
      <alignment horizontal="center" vertical="center" wrapText="1"/>
    </xf>
    <xf numFmtId="4" fontId="2" fillId="28" borderId="40" xfId="0" applyNumberFormat="1" applyFont="1" applyFill="1" applyBorder="1" applyAlignment="1">
      <alignment horizontal="center" vertical="center" wrapText="1"/>
    </xf>
    <xf numFmtId="0" fontId="0" fillId="13" borderId="0" xfId="0" applyFill="1" applyAlignment="1">
      <alignment horizontal="right" vertical="center"/>
    </xf>
    <xf numFmtId="0" fontId="2" fillId="26" borderId="0" xfId="0" applyFont="1" applyFill="1" applyAlignment="1">
      <alignment horizontal="left"/>
    </xf>
    <xf numFmtId="0" fontId="35" fillId="13" borderId="0" xfId="0" applyFont="1" applyFill="1" applyAlignment="1">
      <alignment horizontal="justify" vertical="top" wrapText="1"/>
    </xf>
    <xf numFmtId="0" fontId="34" fillId="13" borderId="0" xfId="0" applyFont="1" applyFill="1" applyAlignment="1">
      <alignment horizontal="justify" vertical="top" wrapText="1"/>
    </xf>
    <xf numFmtId="0" fontId="5" fillId="13" borderId="0" xfId="0" applyFont="1" applyFill="1" applyAlignment="1">
      <alignment horizontal="left" vertical="top" wrapText="1"/>
    </xf>
    <xf numFmtId="4" fontId="25" fillId="29" borderId="38" xfId="0" applyNumberFormat="1" applyFont="1" applyFill="1" applyBorder="1" applyAlignment="1" applyProtection="1">
      <alignment horizontal="center" vertical="center" wrapText="1"/>
      <protection locked="0"/>
    </xf>
    <xf numFmtId="4" fontId="25" fillId="29" borderId="37" xfId="0" applyNumberFormat="1" applyFont="1" applyFill="1" applyBorder="1" applyAlignment="1" applyProtection="1">
      <alignment horizontal="center" vertical="center" wrapText="1"/>
      <protection locked="0"/>
    </xf>
    <xf numFmtId="4" fontId="25" fillId="29" borderId="39" xfId="0" applyNumberFormat="1" applyFont="1" applyFill="1" applyBorder="1" applyAlignment="1" applyProtection="1">
      <alignment horizontal="center" vertical="center" wrapText="1"/>
      <protection locked="0"/>
    </xf>
    <xf numFmtId="0" fontId="5" fillId="13" borderId="0" xfId="0" applyFont="1" applyFill="1" applyAlignment="1">
      <alignment horizontal="left" vertical="center" wrapText="1"/>
    </xf>
    <xf numFmtId="0" fontId="9" fillId="13" borderId="0" xfId="0" applyFont="1" applyFill="1" applyAlignment="1">
      <alignment horizontal="left" vertical="center" wrapText="1"/>
    </xf>
    <xf numFmtId="0" fontId="2" fillId="13" borderId="0" xfId="0" applyFont="1" applyFill="1" applyAlignment="1">
      <alignment horizontal="right" vertical="center"/>
    </xf>
    <xf numFmtId="0" fontId="23" fillId="0" borderId="0" xfId="0" applyFont="1"/>
    <xf numFmtId="0" fontId="2" fillId="26" borderId="0" xfId="0" applyFont="1" applyFill="1" applyAlignment="1">
      <alignment vertical="center"/>
    </xf>
    <xf numFmtId="0" fontId="2" fillId="14" borderId="0" xfId="0" applyFont="1" applyFill="1" applyAlignment="1">
      <alignment vertical="top"/>
    </xf>
    <xf numFmtId="0" fontId="24" fillId="13" borderId="44" xfId="0" applyFont="1" applyFill="1" applyBorder="1" applyAlignment="1">
      <alignment vertical="center"/>
    </xf>
    <xf numFmtId="0" fontId="2" fillId="14" borderId="0" xfId="0" applyFont="1" applyFill="1" applyAlignment="1">
      <alignment vertical="center"/>
    </xf>
    <xf numFmtId="0" fontId="2" fillId="13" borderId="0" xfId="0" applyFont="1" applyFill="1" applyAlignment="1">
      <alignment horizontal="center" vertical="center"/>
    </xf>
    <xf numFmtId="0" fontId="2" fillId="13" borderId="51" xfId="0" applyFont="1" applyFill="1" applyBorder="1" applyAlignment="1">
      <alignment vertical="center"/>
    </xf>
    <xf numFmtId="0" fontId="2" fillId="13" borderId="54" xfId="0" applyFont="1" applyFill="1" applyBorder="1" applyAlignment="1">
      <alignment vertical="center"/>
    </xf>
    <xf numFmtId="0" fontId="2" fillId="13" borderId="44" xfId="0" applyFont="1" applyFill="1" applyBorder="1" applyAlignment="1">
      <alignment vertical="center"/>
    </xf>
    <xf numFmtId="0" fontId="2" fillId="13" borderId="47" xfId="0" applyFont="1" applyFill="1" applyBorder="1" applyAlignment="1">
      <alignment vertical="top"/>
    </xf>
    <xf numFmtId="0" fontId="2" fillId="13" borderId="44" xfId="0" applyFont="1" applyFill="1" applyBorder="1" applyAlignment="1">
      <alignment vertical="top"/>
    </xf>
    <xf numFmtId="0" fontId="2" fillId="13" borderId="52" xfId="0" applyFont="1" applyFill="1" applyBorder="1" applyAlignment="1">
      <alignment vertical="top"/>
    </xf>
    <xf numFmtId="0" fontId="2" fillId="13" borderId="48" xfId="0" applyFont="1" applyFill="1" applyBorder="1" applyAlignment="1">
      <alignment horizontal="center" vertical="center"/>
    </xf>
    <xf numFmtId="0" fontId="2" fillId="13" borderId="48" xfId="0" applyFont="1" applyFill="1" applyBorder="1" applyAlignment="1">
      <alignment vertical="center"/>
    </xf>
    <xf numFmtId="0" fontId="2" fillId="13" borderId="48" xfId="0" applyFont="1" applyFill="1" applyBorder="1" applyAlignment="1">
      <alignment vertical="top"/>
    </xf>
    <xf numFmtId="0" fontId="2" fillId="13" borderId="49" xfId="0" applyFont="1" applyFill="1" applyBorder="1" applyAlignment="1">
      <alignment vertical="top"/>
    </xf>
    <xf numFmtId="0" fontId="7" fillId="13" borderId="0" xfId="15" applyFill="1" applyAlignment="1" applyProtection="1">
      <alignment horizontal="left" vertical="top" wrapText="1"/>
    </xf>
    <xf numFmtId="0" fontId="41" fillId="14" borderId="0" xfId="0" applyFont="1" applyFill="1" applyAlignment="1">
      <alignment horizontal="left" vertical="center" wrapText="1"/>
    </xf>
    <xf numFmtId="0" fontId="38" fillId="13" borderId="0" xfId="0" applyFont="1" applyFill="1" applyAlignment="1">
      <alignment horizontal="left" vertical="top" wrapText="1"/>
    </xf>
    <xf numFmtId="0" fontId="24" fillId="13" borderId="0" xfId="0" applyFont="1" applyFill="1" applyAlignment="1">
      <alignment horizontal="left" vertical="top" wrapText="1"/>
    </xf>
    <xf numFmtId="0" fontId="4" fillId="27" borderId="0" xfId="0" applyFont="1" applyFill="1" applyAlignment="1">
      <alignment horizontal="left" vertical="top" wrapText="1"/>
    </xf>
    <xf numFmtId="0" fontId="37" fillId="13" borderId="0" xfId="0" applyFont="1" applyFill="1" applyAlignment="1">
      <alignment horizontal="left" vertical="top" wrapText="1"/>
    </xf>
    <xf numFmtId="0" fontId="4" fillId="23" borderId="12" xfId="0" applyFont="1" applyFill="1" applyBorder="1" applyAlignment="1">
      <alignment horizontal="left" vertical="center" wrapText="1" indent="1"/>
    </xf>
    <xf numFmtId="0" fontId="39" fillId="13" borderId="0" xfId="0" applyFont="1" applyFill="1" applyAlignment="1">
      <alignment horizontal="left" vertical="top" wrapText="1"/>
    </xf>
    <xf numFmtId="0" fontId="4" fillId="13" borderId="51" xfId="0" applyFont="1" applyFill="1" applyBorder="1" applyAlignment="1">
      <alignment horizontal="left" vertical="center" wrapText="1"/>
    </xf>
    <xf numFmtId="0" fontId="51" fillId="13" borderId="36" xfId="0" applyFont="1" applyFill="1" applyBorder="1" applyAlignment="1">
      <alignment horizontal="left" vertical="top" wrapText="1"/>
    </xf>
    <xf numFmtId="0" fontId="5" fillId="13" borderId="36" xfId="0" applyFont="1" applyFill="1" applyBorder="1" applyAlignment="1">
      <alignment horizontal="left" vertical="top" wrapText="1"/>
    </xf>
    <xf numFmtId="0" fontId="5" fillId="13" borderId="48" xfId="0" applyFont="1" applyFill="1" applyBorder="1" applyAlignment="1">
      <alignment horizontal="left" vertical="center" wrapText="1"/>
    </xf>
    <xf numFmtId="0" fontId="5" fillId="27" borderId="0" xfId="0" applyFont="1" applyFill="1" applyAlignment="1">
      <alignment horizontal="left" vertical="center" wrapText="1"/>
    </xf>
    <xf numFmtId="0" fontId="32" fillId="13" borderId="0" xfId="0" applyFont="1" applyFill="1" applyAlignment="1">
      <alignment horizontal="left" vertical="center" wrapText="1"/>
    </xf>
    <xf numFmtId="0" fontId="3" fillId="22" borderId="0" xfId="0" applyFont="1" applyFill="1" applyAlignment="1">
      <alignment horizontal="left" vertical="center"/>
    </xf>
    <xf numFmtId="0" fontId="5" fillId="27" borderId="0" xfId="0" applyFont="1" applyFill="1" applyAlignment="1">
      <alignment horizontal="left" vertical="top" wrapText="1"/>
    </xf>
    <xf numFmtId="0" fontId="46" fillId="13" borderId="0" xfId="0" applyFont="1" applyFill="1" applyAlignment="1">
      <alignment horizontal="left" vertical="top" wrapText="1"/>
    </xf>
    <xf numFmtId="0" fontId="2" fillId="13" borderId="51" xfId="0" applyFont="1" applyFill="1" applyBorder="1" applyAlignment="1">
      <alignment horizontal="left" vertical="top" wrapText="1"/>
    </xf>
    <xf numFmtId="0" fontId="32" fillId="13" borderId="0" xfId="0" applyFont="1" applyFill="1" applyAlignment="1">
      <alignment horizontal="left" vertical="top" wrapText="1"/>
    </xf>
    <xf numFmtId="0" fontId="4" fillId="13" borderId="0" xfId="0" applyFont="1" applyFill="1" applyAlignment="1">
      <alignment horizontal="left" vertical="center" wrapText="1"/>
    </xf>
    <xf numFmtId="0" fontId="2" fillId="13" borderId="51" xfId="0" applyFont="1" applyFill="1" applyBorder="1" applyAlignment="1">
      <alignment horizontal="left" vertical="center" wrapText="1" indent="1"/>
    </xf>
    <xf numFmtId="0" fontId="5" fillId="13" borderId="51" xfId="0" applyFont="1" applyFill="1" applyBorder="1" applyAlignment="1">
      <alignment horizontal="left" vertical="top" wrapText="1"/>
    </xf>
    <xf numFmtId="0" fontId="4" fillId="32" borderId="50" xfId="0" applyFont="1" applyFill="1" applyBorder="1" applyAlignment="1">
      <alignment horizontal="left" vertical="center" wrapText="1"/>
    </xf>
    <xf numFmtId="0" fontId="0" fillId="0" borderId="0" xfId="0" quotePrefix="1"/>
    <xf numFmtId="0" fontId="4" fillId="32" borderId="12" xfId="0" applyFont="1" applyFill="1" applyBorder="1" applyAlignment="1">
      <alignment horizontal="left"/>
    </xf>
    <xf numFmtId="0" fontId="7" fillId="32" borderId="12" xfId="15" applyFill="1" applyBorder="1" applyAlignment="1" applyProtection="1">
      <alignment horizontal="left"/>
    </xf>
    <xf numFmtId="0" fontId="7" fillId="32" borderId="70" xfId="15" applyFill="1" applyBorder="1" applyAlignment="1" applyProtection="1">
      <alignment horizontal="left" vertical="top" wrapText="1"/>
    </xf>
    <xf numFmtId="0" fontId="9" fillId="13" borderId="0" xfId="0" applyFont="1" applyFill="1" applyAlignment="1">
      <alignment horizontal="left" vertical="top" wrapText="1"/>
    </xf>
    <xf numFmtId="0" fontId="35" fillId="13" borderId="0" xfId="0" applyFont="1" applyFill="1" applyAlignment="1">
      <alignment horizontal="left" vertical="top" wrapText="1"/>
    </xf>
    <xf numFmtId="0" fontId="7" fillId="0" borderId="0" xfId="15" applyAlignment="1" applyProtection="1">
      <alignment horizontal="left"/>
    </xf>
    <xf numFmtId="0" fontId="34" fillId="13" borderId="0" xfId="0" applyFont="1" applyFill="1" applyAlignment="1">
      <alignment horizontal="left" vertical="top" wrapText="1"/>
    </xf>
    <xf numFmtId="0" fontId="34" fillId="13" borderId="0" xfId="0" applyFont="1" applyFill="1" applyAlignment="1">
      <alignment horizontal="left"/>
    </xf>
    <xf numFmtId="0" fontId="35" fillId="13" borderId="0" xfId="0" applyFont="1" applyFill="1" applyAlignment="1">
      <alignment horizontal="left"/>
    </xf>
    <xf numFmtId="0" fontId="7" fillId="13" borderId="0" xfId="15" applyFill="1" applyAlignment="1" applyProtection="1">
      <alignment horizontal="left"/>
    </xf>
    <xf numFmtId="0" fontId="2" fillId="30" borderId="0" xfId="0" applyFont="1" applyFill="1" applyAlignment="1">
      <alignment horizontal="left" vertical="top" wrapText="1"/>
    </xf>
    <xf numFmtId="0" fontId="36" fillId="13" borderId="0" xfId="0" applyFont="1" applyFill="1" applyAlignment="1">
      <alignment horizontal="left" vertical="top" wrapText="1"/>
    </xf>
    <xf numFmtId="0" fontId="27" fillId="13" borderId="8" xfId="0" applyFont="1" applyFill="1" applyBorder="1" applyAlignment="1">
      <alignment horizontal="left" vertical="top" wrapText="1"/>
    </xf>
    <xf numFmtId="0" fontId="4" fillId="13" borderId="0" xfId="0" applyFont="1" applyFill="1" applyAlignment="1">
      <alignment horizontal="left" vertical="center"/>
    </xf>
    <xf numFmtId="0" fontId="0" fillId="13" borderId="37" xfId="0" applyFill="1" applyBorder="1" applyAlignment="1">
      <alignment horizontal="left" vertical="center" wrapText="1"/>
    </xf>
    <xf numFmtId="0" fontId="0" fillId="13" borderId="38" xfId="0" applyFill="1" applyBorder="1" applyAlignment="1">
      <alignment horizontal="left" vertical="center" wrapText="1"/>
    </xf>
    <xf numFmtId="0" fontId="0" fillId="13" borderId="39" xfId="0" applyFill="1" applyBorder="1" applyAlignment="1">
      <alignment horizontal="left" vertical="center" wrapText="1"/>
    </xf>
    <xf numFmtId="0" fontId="2" fillId="13" borderId="0" xfId="0" applyFont="1" applyFill="1" applyAlignment="1">
      <alignment horizontal="left" vertical="center"/>
    </xf>
    <xf numFmtId="0" fontId="32" fillId="13" borderId="36" xfId="0" quotePrefix="1" applyFont="1" applyFill="1" applyBorder="1" applyAlignment="1">
      <alignment horizontal="left" vertical="top" wrapText="1"/>
    </xf>
    <xf numFmtId="0" fontId="32" fillId="33" borderId="36" xfId="0" quotePrefix="1" applyFont="1" applyFill="1" applyBorder="1" applyAlignment="1">
      <alignment horizontal="left" vertical="top" wrapText="1"/>
    </xf>
    <xf numFmtId="0" fontId="50" fillId="34" borderId="0" xfId="0" applyFont="1" applyFill="1" applyAlignment="1">
      <alignment horizontal="left" vertical="top" wrapText="1"/>
    </xf>
    <xf numFmtId="0" fontId="4" fillId="33" borderId="77" xfId="0" applyFont="1" applyFill="1" applyBorder="1" applyAlignment="1">
      <alignment horizontal="left" vertical="center" textRotation="90" wrapText="1"/>
    </xf>
    <xf numFmtId="0" fontId="21" fillId="13" borderId="79" xfId="0" applyFont="1" applyFill="1" applyBorder="1" applyAlignment="1">
      <alignment horizontal="left" vertical="center" wrapText="1"/>
    </xf>
    <xf numFmtId="0" fontId="21" fillId="13" borderId="50" xfId="0" applyFont="1" applyFill="1" applyBorder="1" applyAlignment="1">
      <alignment horizontal="left" vertical="center" wrapText="1"/>
    </xf>
    <xf numFmtId="0" fontId="21" fillId="13" borderId="77" xfId="0" applyFont="1" applyFill="1" applyBorder="1" applyAlignment="1">
      <alignment horizontal="left" vertical="center" wrapText="1"/>
    </xf>
    <xf numFmtId="0" fontId="21" fillId="13" borderId="56" xfId="0" applyFont="1" applyFill="1" applyBorder="1" applyAlignment="1">
      <alignment horizontal="left" vertical="center" wrapText="1"/>
    </xf>
    <xf numFmtId="0" fontId="21" fillId="13" borderId="64" xfId="0" applyFont="1" applyFill="1" applyBorder="1" applyAlignment="1">
      <alignment horizontal="left" vertical="center" wrapText="1"/>
    </xf>
    <xf numFmtId="0" fontId="21" fillId="13" borderId="60" xfId="0" applyFont="1" applyFill="1" applyBorder="1" applyAlignment="1">
      <alignment horizontal="left" vertical="center" wrapText="1"/>
    </xf>
    <xf numFmtId="0" fontId="4" fillId="34" borderId="77" xfId="0" applyFont="1" applyFill="1" applyBorder="1" applyAlignment="1">
      <alignment horizontal="left" vertical="center" textRotation="90" wrapText="1"/>
    </xf>
    <xf numFmtId="0" fontId="21" fillId="13" borderId="37" xfId="0" applyFont="1" applyFill="1" applyBorder="1" applyAlignment="1">
      <alignment horizontal="left" vertical="center" wrapText="1"/>
    </xf>
    <xf numFmtId="0" fontId="21" fillId="13" borderId="87" xfId="0" applyFont="1" applyFill="1" applyBorder="1" applyAlignment="1">
      <alignment horizontal="left" vertical="center" wrapText="1"/>
    </xf>
    <xf numFmtId="0" fontId="4" fillId="13" borderId="51" xfId="0" applyFont="1" applyFill="1" applyBorder="1" applyAlignment="1">
      <alignment horizontal="left" vertical="center"/>
    </xf>
    <xf numFmtId="0" fontId="31" fillId="0" borderId="0" xfId="0" applyFont="1" applyAlignment="1">
      <alignment horizontal="left"/>
    </xf>
    <xf numFmtId="0" fontId="2" fillId="21" borderId="43" xfId="0" applyFont="1" applyFill="1" applyBorder="1" applyAlignment="1">
      <alignment horizontal="left"/>
    </xf>
    <xf numFmtId="0" fontId="2" fillId="19" borderId="0" xfId="0" applyFont="1" applyFill="1" applyAlignment="1">
      <alignment horizontal="left"/>
    </xf>
    <xf numFmtId="0" fontId="2" fillId="18" borderId="22" xfId="0" applyFont="1" applyFill="1" applyBorder="1" applyAlignment="1">
      <alignment horizontal="left"/>
    </xf>
    <xf numFmtId="0" fontId="4" fillId="32" borderId="12" xfId="0" applyFont="1" applyFill="1" applyBorder="1" applyAlignment="1">
      <alignment horizontal="center"/>
    </xf>
    <xf numFmtId="0" fontId="4" fillId="32" borderId="14" xfId="0" applyFont="1" applyFill="1" applyBorder="1" applyAlignment="1">
      <alignment horizontal="center"/>
    </xf>
    <xf numFmtId="0" fontId="2" fillId="13" borderId="0" xfId="0" applyFont="1" applyFill="1" applyAlignment="1">
      <alignment vertical="top" wrapText="1"/>
    </xf>
    <xf numFmtId="0" fontId="35" fillId="13" borderId="0" xfId="0" applyFont="1" applyFill="1" applyAlignment="1">
      <alignment horizontal="justify" vertical="top" wrapText="1"/>
    </xf>
    <xf numFmtId="0" fontId="7" fillId="0" borderId="0" xfId="15" applyAlignment="1" applyProtection="1"/>
    <xf numFmtId="0" fontId="7" fillId="13" borderId="0" xfId="15" applyFill="1" applyAlignment="1" applyProtection="1">
      <alignment horizontal="left" vertical="top" wrapText="1"/>
    </xf>
    <xf numFmtId="0" fontId="7" fillId="13" borderId="0" xfId="15" applyFill="1" applyAlignment="1" applyProtection="1">
      <alignment vertical="top" wrapText="1"/>
    </xf>
    <xf numFmtId="0" fontId="7" fillId="32" borderId="12" xfId="15" applyFill="1" applyBorder="1" applyAlignment="1" applyProtection="1">
      <alignment horizontal="center"/>
    </xf>
    <xf numFmtId="0" fontId="7" fillId="32" borderId="14" xfId="15" applyFill="1" applyBorder="1" applyAlignment="1" applyProtection="1">
      <alignment horizontal="center"/>
    </xf>
    <xf numFmtId="0" fontId="9" fillId="13" borderId="0" xfId="0" applyFont="1" applyFill="1" applyAlignment="1">
      <alignment vertical="top" wrapText="1"/>
    </xf>
    <xf numFmtId="0" fontId="4" fillId="32" borderId="50" xfId="0" applyFont="1" applyFill="1" applyBorder="1" applyAlignment="1">
      <alignment horizontal="center" vertical="center" wrapText="1"/>
    </xf>
    <xf numFmtId="0" fontId="0" fillId="32" borderId="46" xfId="0" applyFill="1" applyBorder="1" applyAlignment="1">
      <alignment horizontal="center" vertical="center" wrapText="1"/>
    </xf>
    <xf numFmtId="0" fontId="0" fillId="32" borderId="47" xfId="0" applyFill="1" applyBorder="1" applyAlignment="1">
      <alignment horizontal="center" vertical="center" wrapText="1"/>
    </xf>
    <xf numFmtId="0" fontId="0" fillId="32" borderId="44" xfId="0" applyFill="1" applyBorder="1" applyAlignment="1">
      <alignment horizontal="center" vertical="center" wrapText="1"/>
    </xf>
    <xf numFmtId="0" fontId="0" fillId="32" borderId="52" xfId="0" applyFill="1" applyBorder="1" applyAlignment="1">
      <alignment horizontal="center" vertical="center" wrapText="1"/>
    </xf>
    <xf numFmtId="0" fontId="0" fillId="32" borderId="49" xfId="0" applyFill="1" applyBorder="1" applyAlignment="1">
      <alignment horizontal="center" vertical="center" wrapText="1"/>
    </xf>
    <xf numFmtId="0" fontId="7" fillId="32" borderId="69" xfId="15" applyFill="1" applyBorder="1" applyAlignment="1" applyProtection="1">
      <alignment horizontal="center" vertical="top" wrapText="1"/>
    </xf>
    <xf numFmtId="0" fontId="7" fillId="32" borderId="71" xfId="15" applyFill="1" applyBorder="1" applyAlignment="1" applyProtection="1">
      <alignment horizontal="center" vertical="top" wrapText="1"/>
    </xf>
    <xf numFmtId="0" fontId="7" fillId="32" borderId="72" xfId="15" applyFill="1" applyBorder="1" applyAlignment="1" applyProtection="1">
      <alignment horizontal="center" vertical="top" wrapText="1"/>
    </xf>
    <xf numFmtId="0" fontId="0" fillId="13" borderId="39" xfId="0" applyFill="1" applyBorder="1" applyAlignment="1">
      <alignment vertical="center" wrapText="1"/>
    </xf>
    <xf numFmtId="0" fontId="0" fillId="13" borderId="32" xfId="0" applyFill="1" applyBorder="1" applyAlignment="1">
      <alignment vertical="center" wrapText="1"/>
    </xf>
    <xf numFmtId="0" fontId="0" fillId="13" borderId="75" xfId="0" applyFill="1" applyBorder="1" applyAlignment="1">
      <alignment vertical="center" wrapText="1"/>
    </xf>
    <xf numFmtId="0" fontId="0" fillId="13" borderId="37" xfId="0" applyFill="1" applyBorder="1" applyAlignment="1">
      <alignment vertical="center" wrapText="1"/>
    </xf>
    <xf numFmtId="0" fontId="0" fillId="13" borderId="29" xfId="0" applyFill="1" applyBorder="1" applyAlignment="1">
      <alignment vertical="center" wrapText="1"/>
    </xf>
    <xf numFmtId="0" fontId="0" fillId="13" borderId="76" xfId="0" applyFill="1" applyBorder="1" applyAlignment="1">
      <alignment vertical="center" wrapText="1"/>
    </xf>
    <xf numFmtId="0" fontId="0" fillId="13" borderId="38" xfId="0" applyFill="1" applyBorder="1" applyAlignment="1">
      <alignment vertical="center" wrapText="1"/>
    </xf>
    <xf numFmtId="0" fontId="0" fillId="13" borderId="20" xfId="0" applyFill="1" applyBorder="1" applyAlignment="1">
      <alignment vertical="center" wrapText="1"/>
    </xf>
    <xf numFmtId="0" fontId="0" fillId="13" borderId="21" xfId="0" applyFill="1" applyBorder="1" applyAlignment="1">
      <alignment vertical="center" wrapText="1"/>
    </xf>
    <xf numFmtId="0" fontId="2" fillId="30" borderId="0" xfId="0" applyFont="1" applyFill="1" applyAlignment="1">
      <alignment vertical="top" wrapText="1"/>
    </xf>
    <xf numFmtId="0" fontId="39" fillId="13" borderId="0" xfId="0" applyFont="1" applyFill="1" applyAlignment="1">
      <alignment horizontal="justify" vertical="top" wrapText="1"/>
    </xf>
    <xf numFmtId="0" fontId="2" fillId="13" borderId="0" xfId="0" applyFont="1" applyFill="1" applyAlignment="1">
      <alignment horizontal="justify" vertical="top" wrapText="1"/>
    </xf>
    <xf numFmtId="0" fontId="0" fillId="31" borderId="40" xfId="0" applyFill="1" applyBorder="1" applyAlignment="1">
      <alignment vertical="top" wrapText="1"/>
    </xf>
    <xf numFmtId="0" fontId="0" fillId="32" borderId="40" xfId="0" applyFill="1" applyBorder="1" applyAlignment="1">
      <alignment vertical="top" wrapText="1"/>
    </xf>
    <xf numFmtId="0" fontId="0" fillId="25" borderId="40" xfId="0" applyFill="1" applyBorder="1" applyAlignment="1">
      <alignment vertical="top" wrapText="1"/>
    </xf>
    <xf numFmtId="0" fontId="2" fillId="13" borderId="40" xfId="0" applyFont="1" applyFill="1" applyBorder="1" applyAlignment="1">
      <alignment vertical="top" wrapText="1"/>
    </xf>
    <xf numFmtId="165" fontId="0" fillId="24" borderId="40" xfId="0" applyNumberFormat="1" applyFill="1" applyBorder="1" applyAlignment="1" applyProtection="1">
      <alignment vertical="top" wrapText="1"/>
      <protection locked="0"/>
    </xf>
    <xf numFmtId="0" fontId="2" fillId="13" borderId="40" xfId="0" applyFont="1" applyFill="1" applyBorder="1" applyAlignment="1" applyProtection="1">
      <alignment vertical="top" wrapText="1"/>
      <protection locked="0"/>
    </xf>
    <xf numFmtId="0" fontId="7" fillId="32" borderId="70" xfId="15" applyFill="1" applyBorder="1" applyAlignment="1" applyProtection="1">
      <alignment horizontal="center" vertical="top" wrapText="1"/>
    </xf>
    <xf numFmtId="0" fontId="7" fillId="32" borderId="73" xfId="15" applyFill="1" applyBorder="1" applyAlignment="1" applyProtection="1">
      <alignment horizontal="center" vertical="top" wrapText="1"/>
    </xf>
    <xf numFmtId="0" fontId="7" fillId="32" borderId="74" xfId="15" applyFill="1" applyBorder="1" applyAlignment="1" applyProtection="1">
      <alignment horizontal="center" vertical="top" wrapText="1"/>
    </xf>
    <xf numFmtId="0" fontId="34" fillId="13" borderId="0" xfId="0" applyFont="1" applyFill="1" applyAlignment="1">
      <alignment horizontal="justify" vertical="top" wrapText="1"/>
    </xf>
    <xf numFmtId="0" fontId="41" fillId="14" borderId="0" xfId="0" applyFont="1" applyFill="1" applyAlignment="1">
      <alignment horizontal="left" vertical="center" wrapText="1"/>
    </xf>
    <xf numFmtId="0" fontId="43" fillId="14" borderId="0" xfId="0" applyFont="1" applyFill="1" applyAlignment="1">
      <alignment horizontal="left" vertical="center" wrapText="1"/>
    </xf>
    <xf numFmtId="0" fontId="0" fillId="0" borderId="0" xfId="0" applyAlignment="1">
      <alignment vertical="center" wrapText="1"/>
    </xf>
    <xf numFmtId="0" fontId="38" fillId="13" borderId="0" xfId="0" applyFont="1" applyFill="1" applyAlignment="1">
      <alignment horizontal="left" vertical="top" wrapText="1"/>
    </xf>
    <xf numFmtId="0" fontId="24" fillId="13" borderId="0" xfId="0" applyFont="1" applyFill="1" applyAlignment="1">
      <alignment horizontal="left" vertical="top" wrapText="1"/>
    </xf>
    <xf numFmtId="0" fontId="4" fillId="27" borderId="0" xfId="0" applyFont="1" applyFill="1" applyAlignment="1">
      <alignment horizontal="left" vertical="top" wrapText="1"/>
    </xf>
    <xf numFmtId="0" fontId="4" fillId="27" borderId="0" xfId="0" applyFont="1" applyFill="1" applyAlignment="1">
      <alignment vertical="top" wrapText="1"/>
    </xf>
    <xf numFmtId="0" fontId="36" fillId="13" borderId="0" xfId="0" applyFont="1" applyFill="1" applyAlignment="1">
      <alignment horizontal="justify" vertical="top" wrapText="1"/>
    </xf>
    <xf numFmtId="0" fontId="37" fillId="13" borderId="0" xfId="0" applyFont="1" applyFill="1" applyAlignment="1">
      <alignment horizontal="left" vertical="top" wrapText="1"/>
    </xf>
    <xf numFmtId="0" fontId="7" fillId="13" borderId="0" xfId="15" applyFill="1" applyAlignment="1" applyProtection="1"/>
    <xf numFmtId="0" fontId="0" fillId="0" borderId="0" xfId="0" applyAlignment="1">
      <alignment vertical="top" wrapText="1"/>
    </xf>
    <xf numFmtId="165" fontId="0" fillId="18" borderId="40" xfId="0" applyNumberFormat="1" applyFill="1" applyBorder="1" applyAlignment="1">
      <alignment vertical="top" wrapText="1"/>
    </xf>
    <xf numFmtId="0" fontId="27" fillId="13" borderId="8" xfId="0" applyFont="1" applyFill="1" applyBorder="1" applyAlignment="1">
      <alignment vertical="top" wrapText="1"/>
    </xf>
    <xf numFmtId="0" fontId="4" fillId="23" borderId="12" xfId="0" applyFont="1" applyFill="1" applyBorder="1" applyAlignment="1">
      <alignment horizontal="left" vertical="center" wrapText="1" indent="1"/>
    </xf>
    <xf numFmtId="0" fontId="4" fillId="23" borderId="13" xfId="0" applyFont="1" applyFill="1" applyBorder="1" applyAlignment="1">
      <alignment horizontal="left" vertical="center" wrapText="1" indent="1"/>
    </xf>
    <xf numFmtId="0" fontId="2" fillId="13" borderId="14" xfId="0" applyFont="1" applyFill="1" applyBorder="1" applyAlignment="1">
      <alignment horizontal="left" vertical="center" wrapText="1" indent="1"/>
    </xf>
    <xf numFmtId="0" fontId="39" fillId="13" borderId="0" xfId="0" applyFont="1" applyFill="1" applyAlignment="1">
      <alignment horizontal="left" vertical="top" wrapText="1"/>
    </xf>
    <xf numFmtId="0" fontId="2" fillId="13" borderId="0" xfId="0" applyFont="1" applyFill="1" applyAlignment="1">
      <alignment horizontal="left" vertical="top" wrapText="1"/>
    </xf>
    <xf numFmtId="0" fontId="4" fillId="13" borderId="51" xfId="0" applyFont="1" applyFill="1" applyBorder="1" applyAlignment="1">
      <alignment horizontal="left" vertical="center" wrapText="1"/>
    </xf>
    <xf numFmtId="0" fontId="2" fillId="13" borderId="51" xfId="0" applyFont="1" applyFill="1" applyBorder="1" applyAlignment="1">
      <alignment horizontal="left" vertical="center" wrapText="1" indent="1"/>
    </xf>
    <xf numFmtId="0" fontId="5" fillId="13" borderId="0" xfId="0" applyFont="1" applyFill="1" applyAlignment="1">
      <alignment horizontal="left" vertical="center" wrapText="1"/>
    </xf>
    <xf numFmtId="0" fontId="4" fillId="13" borderId="83" xfId="0" applyFont="1" applyFill="1" applyBorder="1" applyAlignment="1">
      <alignment horizontal="left" vertical="center" wrapText="1"/>
    </xf>
    <xf numFmtId="0" fontId="5" fillId="13" borderId="48" xfId="0" applyFont="1" applyFill="1" applyBorder="1" applyAlignment="1">
      <alignment horizontal="left" vertical="center" wrapText="1"/>
    </xf>
    <xf numFmtId="0" fontId="4" fillId="34" borderId="77" xfId="0" applyFont="1" applyFill="1" applyBorder="1" applyAlignment="1">
      <alignment horizontal="center" vertical="center" textRotation="90" wrapText="1"/>
    </xf>
    <xf numFmtId="0" fontId="4" fillId="34" borderId="82" xfId="0" applyFont="1" applyFill="1" applyBorder="1" applyAlignment="1">
      <alignment horizontal="center" vertical="center" textRotation="90" wrapText="1"/>
    </xf>
    <xf numFmtId="0" fontId="4" fillId="34" borderId="78" xfId="0" applyFont="1" applyFill="1" applyBorder="1" applyAlignment="1">
      <alignment horizontal="center" vertical="center" textRotation="90" wrapText="1"/>
    </xf>
    <xf numFmtId="0" fontId="21" fillId="13" borderId="45" xfId="0" applyFont="1" applyFill="1" applyBorder="1" applyAlignment="1">
      <alignment horizontal="center" vertical="center" wrapText="1"/>
    </xf>
    <xf numFmtId="0" fontId="21" fillId="13" borderId="48" xfId="0" applyFont="1" applyFill="1" applyBorder="1" applyAlignment="1">
      <alignment horizontal="center" vertical="center" wrapText="1"/>
    </xf>
    <xf numFmtId="0" fontId="21" fillId="13" borderId="50" xfId="0" applyFont="1" applyFill="1" applyBorder="1" applyAlignment="1">
      <alignment horizontal="center" vertical="center" wrapText="1"/>
    </xf>
    <xf numFmtId="0" fontId="21" fillId="13" borderId="46" xfId="0" applyFont="1" applyFill="1" applyBorder="1" applyAlignment="1">
      <alignment horizontal="center" vertical="center" wrapText="1"/>
    </xf>
    <xf numFmtId="0" fontId="21" fillId="13" borderId="47" xfId="0" applyFont="1" applyFill="1" applyBorder="1" applyAlignment="1">
      <alignment horizontal="center" vertical="center" wrapText="1"/>
    </xf>
    <xf numFmtId="0" fontId="21" fillId="13" borderId="44" xfId="0" applyFont="1" applyFill="1" applyBorder="1" applyAlignment="1">
      <alignment horizontal="center" vertical="center" wrapText="1"/>
    </xf>
    <xf numFmtId="0" fontId="21" fillId="13" borderId="37" xfId="0" applyFont="1" applyFill="1" applyBorder="1" applyAlignment="1">
      <alignment horizontal="center" vertical="center" wrapText="1"/>
    </xf>
    <xf numFmtId="0" fontId="21" fillId="13" borderId="30" xfId="0" applyFont="1" applyFill="1" applyBorder="1" applyAlignment="1">
      <alignment horizontal="center" vertical="center" wrapText="1"/>
    </xf>
    <xf numFmtId="0" fontId="21" fillId="13" borderId="52" xfId="0" applyFont="1" applyFill="1" applyBorder="1" applyAlignment="1">
      <alignment horizontal="center" vertical="center" wrapText="1"/>
    </xf>
    <xf numFmtId="0" fontId="21" fillId="13" borderId="49" xfId="0" applyFont="1" applyFill="1" applyBorder="1" applyAlignment="1">
      <alignment horizontal="center" vertical="center" wrapText="1"/>
    </xf>
    <xf numFmtId="0" fontId="21" fillId="13" borderId="77" xfId="0" applyFont="1" applyFill="1" applyBorder="1" applyAlignment="1">
      <alignment horizontal="center" vertical="center" wrapText="1"/>
    </xf>
    <xf numFmtId="0" fontId="21" fillId="13" borderId="88" xfId="0" applyFont="1" applyFill="1" applyBorder="1" applyAlignment="1">
      <alignment horizontal="center" vertical="center" wrapText="1"/>
    </xf>
    <xf numFmtId="0" fontId="25" fillId="29" borderId="37" xfId="0" applyFont="1" applyFill="1" applyBorder="1" applyAlignment="1" applyProtection="1">
      <alignment horizontal="left" vertical="center"/>
      <protection locked="0"/>
    </xf>
    <xf numFmtId="0" fontId="25" fillId="29" borderId="29" xfId="0" applyFont="1" applyFill="1" applyBorder="1" applyAlignment="1" applyProtection="1">
      <alignment horizontal="left" vertical="center"/>
      <protection locked="0"/>
    </xf>
    <xf numFmtId="3" fontId="25" fillId="29" borderId="37" xfId="0" applyNumberFormat="1" applyFont="1" applyFill="1" applyBorder="1" applyAlignment="1" applyProtection="1">
      <alignment horizontal="center" vertical="center" wrapText="1"/>
      <protection locked="0"/>
    </xf>
    <xf numFmtId="3" fontId="25" fillId="29" borderId="30" xfId="0" applyNumberFormat="1" applyFont="1" applyFill="1" applyBorder="1" applyAlignment="1" applyProtection="1">
      <alignment horizontal="center" vertical="center" wrapText="1"/>
      <protection locked="0"/>
    </xf>
    <xf numFmtId="4" fontId="25" fillId="29" borderId="37" xfId="0" applyNumberFormat="1" applyFont="1" applyFill="1" applyBorder="1" applyAlignment="1" applyProtection="1">
      <alignment horizontal="center" vertical="center" wrapText="1"/>
      <protection locked="0"/>
    </xf>
    <xf numFmtId="4" fontId="25" fillId="29" borderId="30" xfId="0" applyNumberFormat="1" applyFont="1" applyFill="1" applyBorder="1" applyAlignment="1" applyProtection="1">
      <alignment horizontal="center" vertical="center" wrapText="1"/>
      <protection locked="0"/>
    </xf>
    <xf numFmtId="0" fontId="25" fillId="29" borderId="38" xfId="0" applyFont="1" applyFill="1" applyBorder="1" applyAlignment="1" applyProtection="1">
      <alignment horizontal="left" vertical="center"/>
      <protection locked="0"/>
    </xf>
    <xf numFmtId="0" fontId="25" fillId="29" borderId="20" xfId="0" applyFont="1" applyFill="1" applyBorder="1" applyAlignment="1" applyProtection="1">
      <alignment horizontal="left" vertical="center"/>
      <protection locked="0"/>
    </xf>
    <xf numFmtId="3" fontId="25" fillId="29" borderId="38" xfId="0" applyNumberFormat="1" applyFont="1" applyFill="1" applyBorder="1" applyAlignment="1" applyProtection="1">
      <alignment horizontal="center" vertical="center" wrapText="1"/>
      <protection locked="0"/>
    </xf>
    <xf numFmtId="3" fontId="25" fillId="29" borderId="31" xfId="0" applyNumberFormat="1" applyFont="1" applyFill="1" applyBorder="1" applyAlignment="1" applyProtection="1">
      <alignment horizontal="center" vertical="center" wrapText="1"/>
      <protection locked="0"/>
    </xf>
    <xf numFmtId="4" fontId="25" fillId="29" borderId="38" xfId="0" applyNumberFormat="1" applyFont="1" applyFill="1" applyBorder="1" applyAlignment="1" applyProtection="1">
      <alignment horizontal="center" vertical="center" wrapText="1"/>
      <protection locked="0"/>
    </xf>
    <xf numFmtId="4" fontId="25" fillId="29" borderId="31" xfId="0" applyNumberFormat="1" applyFont="1" applyFill="1" applyBorder="1" applyAlignment="1" applyProtection="1">
      <alignment horizontal="center" vertical="center" wrapText="1"/>
      <protection locked="0"/>
    </xf>
    <xf numFmtId="0" fontId="25" fillId="29" borderId="39" xfId="0" applyFont="1" applyFill="1" applyBorder="1" applyAlignment="1" applyProtection="1">
      <alignment horizontal="left" vertical="center"/>
      <protection locked="0"/>
    </xf>
    <xf numFmtId="0" fontId="25" fillId="29" borderId="32" xfId="0" applyFont="1" applyFill="1" applyBorder="1" applyAlignment="1" applyProtection="1">
      <alignment horizontal="left" vertical="center"/>
      <protection locked="0"/>
    </xf>
    <xf numFmtId="3" fontId="25" fillId="29" borderId="39" xfId="0" applyNumberFormat="1" applyFont="1" applyFill="1" applyBorder="1" applyAlignment="1" applyProtection="1">
      <alignment horizontal="center" vertical="center" wrapText="1"/>
      <protection locked="0"/>
    </xf>
    <xf numFmtId="3" fontId="25" fillId="29" borderId="33" xfId="0" applyNumberFormat="1" applyFont="1" applyFill="1" applyBorder="1" applyAlignment="1" applyProtection="1">
      <alignment horizontal="center" vertical="center" wrapText="1"/>
      <protection locked="0"/>
    </xf>
    <xf numFmtId="1" fontId="25" fillId="29" borderId="39" xfId="0" applyNumberFormat="1" applyFont="1" applyFill="1" applyBorder="1" applyAlignment="1" applyProtection="1">
      <alignment horizontal="center" vertical="center" wrapText="1"/>
      <protection locked="0"/>
    </xf>
    <xf numFmtId="1" fontId="25" fillId="29" borderId="33" xfId="0" applyNumberFormat="1" applyFont="1" applyFill="1" applyBorder="1" applyAlignment="1" applyProtection="1">
      <alignment horizontal="center" vertical="center" wrapText="1"/>
      <protection locked="0"/>
    </xf>
    <xf numFmtId="0" fontId="4" fillId="33" borderId="77" xfId="0" applyFont="1" applyFill="1" applyBorder="1" applyAlignment="1">
      <alignment horizontal="center" vertical="center" textRotation="90" wrapText="1"/>
    </xf>
    <xf numFmtId="0" fontId="4" fillId="33" borderId="82" xfId="0" applyFont="1" applyFill="1" applyBorder="1" applyAlignment="1">
      <alignment horizontal="center" vertical="center" textRotation="90" wrapText="1"/>
    </xf>
    <xf numFmtId="0" fontId="4" fillId="33" borderId="78" xfId="0" applyFont="1" applyFill="1" applyBorder="1" applyAlignment="1">
      <alignment horizontal="center" vertical="center" textRotation="90" wrapText="1"/>
    </xf>
    <xf numFmtId="0" fontId="21" fillId="13" borderId="79" xfId="0" applyFont="1" applyFill="1" applyBorder="1" applyAlignment="1">
      <alignment horizontal="center" vertical="center" wrapText="1"/>
    </xf>
    <xf numFmtId="0" fontId="21" fillId="13" borderId="80" xfId="0" applyFont="1" applyFill="1" applyBorder="1" applyAlignment="1">
      <alignment horizontal="center" vertical="center" wrapText="1"/>
    </xf>
    <xf numFmtId="0" fontId="21" fillId="13" borderId="81" xfId="0" applyFont="1" applyFill="1" applyBorder="1" applyAlignment="1">
      <alignment horizontal="center" vertical="center" wrapText="1"/>
    </xf>
    <xf numFmtId="0" fontId="21" fillId="13" borderId="78" xfId="0" applyFont="1" applyFill="1" applyBorder="1" applyAlignment="1">
      <alignment horizontal="center" vertical="center" wrapText="1"/>
    </xf>
    <xf numFmtId="0" fontId="25" fillId="29" borderId="30" xfId="0" applyFont="1" applyFill="1" applyBorder="1" applyAlignment="1" applyProtection="1">
      <alignment horizontal="left" vertical="center"/>
      <protection locked="0"/>
    </xf>
    <xf numFmtId="0" fontId="25" fillId="29" borderId="31" xfId="0" applyFont="1" applyFill="1" applyBorder="1" applyAlignment="1" applyProtection="1">
      <alignment horizontal="left" vertical="center"/>
      <protection locked="0"/>
    </xf>
    <xf numFmtId="4" fontId="25" fillId="29" borderId="39" xfId="0" applyNumberFormat="1" applyFont="1" applyFill="1" applyBorder="1" applyAlignment="1" applyProtection="1">
      <alignment horizontal="center" vertical="center" wrapText="1"/>
      <protection locked="0"/>
    </xf>
    <xf numFmtId="4" fontId="25" fillId="29" borderId="33" xfId="0" applyNumberFormat="1" applyFont="1" applyFill="1" applyBorder="1" applyAlignment="1" applyProtection="1">
      <alignment horizontal="center" vertical="center" wrapText="1"/>
      <protection locked="0"/>
    </xf>
    <xf numFmtId="0" fontId="50" fillId="34" borderId="0" xfId="0" applyFont="1" applyFill="1" applyAlignment="1">
      <alignment horizontal="right" vertical="top" wrapText="1"/>
    </xf>
    <xf numFmtId="0" fontId="51" fillId="13" borderId="36" xfId="0" applyFont="1" applyFill="1" applyBorder="1" applyAlignment="1">
      <alignment horizontal="left" vertical="top" wrapText="1"/>
    </xf>
    <xf numFmtId="0" fontId="5" fillId="13" borderId="0" xfId="0" applyFont="1" applyFill="1" applyAlignment="1">
      <alignment horizontal="left" vertical="top" wrapText="1"/>
    </xf>
    <xf numFmtId="0" fontId="5" fillId="27" borderId="0" xfId="0" applyFont="1" applyFill="1" applyAlignment="1">
      <alignment horizontal="left" vertical="center" wrapText="1"/>
    </xf>
    <xf numFmtId="0" fontId="5" fillId="13" borderId="51" xfId="0" applyFont="1" applyFill="1" applyBorder="1" applyAlignment="1">
      <alignment horizontal="left" vertical="top" wrapText="1"/>
    </xf>
    <xf numFmtId="0" fontId="32" fillId="33" borderId="36" xfId="0" quotePrefix="1" applyFont="1" applyFill="1" applyBorder="1" applyAlignment="1">
      <alignment horizontal="right" vertical="top" wrapText="1"/>
    </xf>
    <xf numFmtId="0" fontId="32" fillId="33" borderId="0" xfId="0" quotePrefix="1" applyFont="1" applyFill="1" applyAlignment="1">
      <alignment horizontal="right" vertical="top" wrapText="1"/>
    </xf>
    <xf numFmtId="0" fontId="5" fillId="13" borderId="36" xfId="0" applyFont="1" applyFill="1" applyBorder="1" applyAlignment="1">
      <alignment horizontal="left" vertical="top" wrapText="1"/>
    </xf>
    <xf numFmtId="0" fontId="2" fillId="13" borderId="0" xfId="0" applyFont="1" applyFill="1" applyAlignment="1">
      <alignment horizontal="right" vertical="center"/>
    </xf>
    <xf numFmtId="0" fontId="2" fillId="13" borderId="26" xfId="0" applyFont="1" applyFill="1" applyBorder="1" applyAlignment="1">
      <alignment horizontal="right" vertical="center"/>
    </xf>
    <xf numFmtId="0" fontId="4" fillId="13" borderId="0" xfId="0" applyFont="1" applyFill="1" applyAlignment="1">
      <alignment horizontal="left" vertical="center" wrapText="1"/>
    </xf>
    <xf numFmtId="0" fontId="32" fillId="13" borderId="0" xfId="0" applyFont="1" applyFill="1" applyAlignment="1">
      <alignment horizontal="left" vertical="top" wrapText="1"/>
    </xf>
    <xf numFmtId="0" fontId="32" fillId="13" borderId="0" xfId="0" applyFont="1" applyFill="1" applyAlignment="1">
      <alignment horizontal="left" vertical="center" wrapText="1"/>
    </xf>
    <xf numFmtId="0" fontId="5" fillId="27" borderId="0" xfId="0" applyFont="1" applyFill="1" applyAlignment="1">
      <alignment horizontal="left" vertical="top" wrapText="1"/>
    </xf>
    <xf numFmtId="0" fontId="46" fillId="13" borderId="0" xfId="0" applyFont="1" applyFill="1" applyAlignment="1">
      <alignment horizontal="left" vertical="top" wrapText="1"/>
    </xf>
    <xf numFmtId="0" fontId="2" fillId="13" borderId="51" xfId="0" applyFont="1" applyFill="1" applyBorder="1" applyAlignment="1">
      <alignment horizontal="left" vertical="top" wrapText="1"/>
    </xf>
    <xf numFmtId="0" fontId="2" fillId="13" borderId="83" xfId="0" applyFont="1" applyFill="1" applyBorder="1" applyAlignment="1">
      <alignment horizontal="left" vertical="top" wrapText="1"/>
    </xf>
    <xf numFmtId="0" fontId="9" fillId="13" borderId="0" xfId="0" applyFont="1" applyFill="1" applyAlignment="1">
      <alignment horizontal="left" vertical="center" wrapText="1"/>
    </xf>
    <xf numFmtId="0" fontId="3" fillId="22" borderId="0" xfId="0" applyFont="1" applyFill="1" applyAlignment="1">
      <alignment horizontal="left" vertical="center"/>
    </xf>
    <xf numFmtId="0" fontId="2" fillId="32" borderId="45" xfId="0" applyFont="1" applyFill="1" applyBorder="1" applyAlignment="1">
      <alignment horizontal="center" vertical="center" wrapText="1"/>
    </xf>
    <xf numFmtId="0" fontId="2" fillId="32" borderId="46" xfId="0" applyFont="1" applyFill="1" applyBorder="1" applyAlignment="1">
      <alignment horizontal="center" vertical="center" wrapText="1"/>
    </xf>
    <xf numFmtId="0" fontId="0" fillId="32" borderId="0" xfId="0" applyFill="1" applyAlignment="1">
      <alignment horizontal="center" vertical="center" wrapText="1"/>
    </xf>
    <xf numFmtId="0" fontId="0" fillId="32" borderId="48" xfId="0" applyFill="1" applyBorder="1" applyAlignment="1">
      <alignment horizontal="center" vertical="center" wrapText="1"/>
    </xf>
  </cellXfs>
  <cellStyles count="24">
    <cellStyle name="5x indented GHG Textfiels" xfId="1" xr:uid="{00000000-0005-0000-0000-000000000000}"/>
    <cellStyle name="Accent1" xfId="2" xr:uid="{00000000-0005-0000-0000-000001000000}"/>
    <cellStyle name="Accent2" xfId="3" xr:uid="{00000000-0005-0000-0000-000002000000}"/>
    <cellStyle name="Accent3" xfId="4" xr:uid="{00000000-0005-0000-0000-000003000000}"/>
    <cellStyle name="Accent4" xfId="5" xr:uid="{00000000-0005-0000-0000-000004000000}"/>
    <cellStyle name="Accent5" xfId="6" xr:uid="{00000000-0005-0000-0000-000005000000}"/>
    <cellStyle name="Accent6" xfId="7" xr:uid="{00000000-0005-0000-0000-000006000000}"/>
    <cellStyle name="Bad" xfId="8" xr:uid="{00000000-0005-0000-0000-000007000000}"/>
    <cellStyle name="Check Cell" xfId="9" xr:uid="{00000000-0005-0000-0000-000008000000}"/>
    <cellStyle name="Good" xfId="10" xr:uid="{00000000-0005-0000-0000-000009000000}"/>
    <cellStyle name="Heading 1" xfId="11" xr:uid="{00000000-0005-0000-0000-00000A000000}"/>
    <cellStyle name="Heading 2" xfId="12" xr:uid="{00000000-0005-0000-0000-00000B000000}"/>
    <cellStyle name="Heading 3" xfId="13" xr:uid="{00000000-0005-0000-0000-00000C000000}"/>
    <cellStyle name="Heading 4" xfId="14" xr:uid="{00000000-0005-0000-0000-00000D000000}"/>
    <cellStyle name="Hyperlänk" xfId="15" builtinId="8"/>
    <cellStyle name="Linked Cell" xfId="16" xr:uid="{00000000-0005-0000-0000-00000F000000}"/>
    <cellStyle name="Neutral" xfId="17" xr:uid="{00000000-0005-0000-0000-000010000000}"/>
    <cellStyle name="Normal" xfId="0" builtinId="0"/>
    <cellStyle name="Note" xfId="18" xr:uid="{00000000-0005-0000-0000-000011000000}"/>
    <cellStyle name="Procent" xfId="19" builtinId="5"/>
    <cellStyle name="Standard 2" xfId="20" xr:uid="{00000000-0005-0000-0000-000014000000}"/>
    <cellStyle name="Standard_Outline NIMs template 10-09-30" xfId="21" xr:uid="{00000000-0005-0000-0000-000015000000}"/>
    <cellStyle name="Title" xfId="22" xr:uid="{00000000-0005-0000-0000-000016000000}"/>
    <cellStyle name="Обычный_CRF2002 (1)" xfId="23" xr:uid="{00000000-0005-0000-0000-000017000000}"/>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8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europa.eu/clima/policies/ets/index_en.htm" TargetMode="External"/><Relationship Id="rId3" Type="http://schemas.openxmlformats.org/officeDocument/2006/relationships/hyperlink" Target="http://data.europa.eu/eli/dir/2003/87/2024-03-01" TargetMode="External"/><Relationship Id="rId7" Type="http://schemas.openxmlformats.org/officeDocument/2006/relationships/hyperlink" Target="https://climate.ec.europa.eu/eu-action/eu-emissions-trading-system-eu-ets/ets2-buildings-road-transport-and-additional-sectors_en" TargetMode="External"/><Relationship Id="rId12" Type="http://schemas.openxmlformats.org/officeDocument/2006/relationships/printerSettings" Target="../printerSettings/printerSettings1.bin"/><Relationship Id="rId2" Type="http://schemas.openxmlformats.org/officeDocument/2006/relationships/hyperlink" Target="http://ec.europa.eu/clima/documentation/ets/docs/decision_benchmarking_15_dec_en.pdf." TargetMode="External"/><Relationship Id="rId1" Type="http://schemas.openxmlformats.org/officeDocument/2006/relationships/hyperlink" Target="https://climate.ec.europa.eu/eu-action/eu-emissions-trading-system-eu-ets/ets2-buildings-road-transport-and-additional-sectors_en" TargetMode="External"/><Relationship Id="rId6" Type="http://schemas.openxmlformats.org/officeDocument/2006/relationships/hyperlink" Target="http://eur-lex.europa.eu/en/index.htm" TargetMode="External"/><Relationship Id="rId11" Type="http://schemas.openxmlformats.org/officeDocument/2006/relationships/hyperlink" Target="http://data.europa.eu/eli/reg_impl/2018/2066/2024-07-01" TargetMode="External"/><Relationship Id="rId5" Type="http://schemas.openxmlformats.org/officeDocument/2006/relationships/hyperlink" Target="https://eur-lex.europa.eu/eli/reg_impl/2018/2066/2021-01-01" TargetMode="External"/><Relationship Id="rId10" Type="http://schemas.openxmlformats.org/officeDocument/2006/relationships/hyperlink" Target="https://ec.europa.eu/clima/eu-action/eu-emissions-trading-system-eu-ets/monitoring-reporting-and-verification-eu-ets-emissions_en" TargetMode="External"/><Relationship Id="rId4" Type="http://schemas.openxmlformats.org/officeDocument/2006/relationships/hyperlink" Target="https://eur-lex.europa.eu/eli/dir/2003/87/2021-01-01" TargetMode="External"/><Relationship Id="rId9" Type="http://schemas.openxmlformats.org/officeDocument/2006/relationships/hyperlink" Target="https://climate.ec.europa.eu/eu-action/eu-emissions-trading-system-eu-ets_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climate.ec.europa.eu/eu-action/eu-emissions-trading-system-eu-ets/ets2-buildings-road-transport-and-additional-sectors_en" TargetMode="External"/><Relationship Id="rId2" Type="http://schemas.openxmlformats.org/officeDocument/2006/relationships/hyperlink" Target="https://eur-lex.europa.eu/eli/reg_impl/2018/2066/2021-01-01" TargetMode="External"/><Relationship Id="rId1" Type="http://schemas.openxmlformats.org/officeDocument/2006/relationships/hyperlink" Target="http://ec.europa.eu/clima/documentation/ets/docs/decision_benchmarking_15_dec_en.pdf." TargetMode="External"/><Relationship Id="rId6" Type="http://schemas.openxmlformats.org/officeDocument/2006/relationships/printerSettings" Target="../printerSettings/printerSettings5.bin"/><Relationship Id="rId5" Type="http://schemas.openxmlformats.org/officeDocument/2006/relationships/hyperlink" Target="http://ec.europa.eu/clima/policies/ets/index_en.htm" TargetMode="External"/><Relationship Id="rId4" Type="http://schemas.openxmlformats.org/officeDocument/2006/relationships/hyperlink" Target="http://eur-lex.europa.eu/en/index.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9" tint="0.59999389629810485"/>
    <pageSetUpPr fitToPage="1"/>
  </sheetPr>
  <dimension ref="A1:X80"/>
  <sheetViews>
    <sheetView tabSelected="1" zoomScaleNormal="100" zoomScaleSheetLayoutView="100" workbookViewId="0">
      <pane ySplit="3" topLeftCell="A4" activePane="bottomLeft" state="frozen"/>
      <selection activeCell="C45" sqref="C45"/>
      <selection pane="bottomLeft" sqref="A1:B3"/>
    </sheetView>
  </sheetViews>
  <sheetFormatPr defaultColWidth="11.42578125" defaultRowHeight="12.75" x14ac:dyDescent="0.2"/>
  <cols>
    <col min="1" max="2" width="4.7109375" style="4" customWidth="1"/>
    <col min="3" max="12" width="12.7109375" style="4" customWidth="1"/>
    <col min="13" max="13" width="4.7109375" style="4" customWidth="1"/>
    <col min="14" max="14" width="3.7109375" style="4" bestFit="1" customWidth="1"/>
    <col min="15" max="16384" width="11.42578125" style="4"/>
  </cols>
  <sheetData>
    <row r="1" spans="1:24" s="2" customFormat="1" ht="13.5" thickBot="1" x14ac:dyDescent="0.25">
      <c r="A1" s="270" t="str">
        <f>Translations!$B$2</f>
        <v>G &amp; C</v>
      </c>
      <c r="B1" s="271"/>
      <c r="C1" s="260" t="str">
        <f>Translations!$B$3</f>
        <v>Navigation area:</v>
      </c>
      <c r="D1" s="261"/>
      <c r="E1" s="267"/>
      <c r="F1" s="268"/>
      <c r="G1" s="267"/>
      <c r="H1" s="268"/>
      <c r="I1" s="267" t="str">
        <f>Translations!$B$4</f>
        <v>Next sheet</v>
      </c>
      <c r="J1" s="268"/>
      <c r="K1" s="260"/>
      <c r="L1" s="261"/>
      <c r="M1" s="1"/>
    </row>
    <row r="2" spans="1:24" s="2" customFormat="1" x14ac:dyDescent="0.2">
      <c r="A2" s="272"/>
      <c r="B2" s="273"/>
      <c r="C2" s="297" t="str">
        <f>Translations!$B$5</f>
        <v>Top of sheet</v>
      </c>
      <c r="D2" s="276"/>
      <c r="E2" s="276"/>
      <c r="F2" s="276"/>
      <c r="G2" s="276"/>
      <c r="H2" s="276"/>
      <c r="I2" s="276"/>
      <c r="J2" s="276"/>
      <c r="K2" s="298"/>
      <c r="L2" s="299"/>
      <c r="M2" s="1"/>
    </row>
    <row r="3" spans="1:24" s="2" customFormat="1" ht="13.5" thickBot="1" x14ac:dyDescent="0.25">
      <c r="A3" s="274"/>
      <c r="B3" s="275"/>
      <c r="C3" s="297"/>
      <c r="D3" s="276"/>
      <c r="E3" s="276"/>
      <c r="F3" s="276"/>
      <c r="G3" s="276"/>
      <c r="H3" s="276"/>
      <c r="I3" s="276"/>
      <c r="J3" s="276"/>
      <c r="K3" s="277"/>
      <c r="L3" s="278"/>
      <c r="M3" s="1"/>
    </row>
    <row r="4" spans="1:24" s="5" customFormat="1" ht="15.75" customHeight="1" x14ac:dyDescent="0.2">
      <c r="B4" s="39"/>
      <c r="C4" s="63"/>
    </row>
    <row r="5" spans="1:24" ht="18" x14ac:dyDescent="0.2">
      <c r="B5" s="269" t="str">
        <f>Translations!$B$6</f>
        <v>GUIDELINES AND CONDITIONS</v>
      </c>
      <c r="C5" s="269"/>
      <c r="D5" s="269"/>
      <c r="E5" s="269"/>
      <c r="F5" s="269"/>
      <c r="G5" s="269"/>
      <c r="H5" s="269"/>
      <c r="I5" s="269"/>
      <c r="J5" s="269"/>
    </row>
    <row r="6" spans="1:24" x14ac:dyDescent="0.2">
      <c r="B6" s="262"/>
      <c r="C6" s="262"/>
      <c r="D6" s="262"/>
      <c r="E6" s="262"/>
      <c r="F6" s="262"/>
      <c r="G6" s="262"/>
      <c r="H6" s="262"/>
      <c r="I6" s="262"/>
      <c r="J6" s="262"/>
      <c r="K6" s="262"/>
      <c r="L6" s="262"/>
    </row>
    <row r="7" spans="1:24" ht="42" customHeight="1" x14ac:dyDescent="0.2">
      <c r="A7" s="51">
        <v>1</v>
      </c>
      <c r="B7" s="263" t="str">
        <f>Translations!$B$7</f>
        <v>Directive 2003/87/EC (the "ETS Directive") requires regulated entities which are included in the Union Emission Trading System 2 (the EU ETS2) to hold a valid GHG emission permit issued by the relevant Competent Authority and to monitor and report their emissions, and have the reports verified in accordance with Article 15 of the EU ETS Directive and the Regulation pursuant to that Article.</v>
      </c>
      <c r="C7" s="263"/>
      <c r="D7" s="263"/>
      <c r="E7" s="263"/>
      <c r="F7" s="263"/>
      <c r="G7" s="263"/>
      <c r="H7" s="263"/>
      <c r="I7" s="263"/>
      <c r="J7" s="263"/>
      <c r="K7" s="263"/>
      <c r="L7" s="263"/>
      <c r="M7" s="96"/>
      <c r="N7" s="175"/>
      <c r="O7" s="175"/>
      <c r="P7" s="175"/>
      <c r="Q7" s="175"/>
      <c r="R7" s="175"/>
      <c r="S7" s="175"/>
      <c r="T7" s="175"/>
      <c r="U7" s="175"/>
      <c r="V7" s="175"/>
      <c r="W7" s="175"/>
      <c r="X7" s="175"/>
    </row>
    <row r="8" spans="1:24" ht="12.75" customHeight="1" x14ac:dyDescent="0.2">
      <c r="A8" s="51"/>
      <c r="B8" s="263" t="str">
        <f>Translations!$B$8</f>
        <v>The Directive can be downloaded from:</v>
      </c>
      <c r="C8" s="263"/>
      <c r="D8" s="263"/>
      <c r="E8" s="263"/>
      <c r="F8" s="263"/>
      <c r="G8" s="263"/>
      <c r="H8" s="263"/>
      <c r="I8" s="263"/>
      <c r="J8" s="263"/>
      <c r="K8" s="263"/>
      <c r="L8" s="263"/>
    </row>
    <row r="9" spans="1:24" ht="12.75" customHeight="1" x14ac:dyDescent="0.2">
      <c r="A9" s="52"/>
      <c r="B9" s="265" t="str">
        <f>Translations!$B$9</f>
        <v>http://data.europa.eu/eli/dir/2003/87/2024-03-01</v>
      </c>
      <c r="C9" s="265"/>
      <c r="D9" s="265"/>
      <c r="E9" s="265"/>
      <c r="F9" s="265"/>
      <c r="G9" s="265"/>
      <c r="H9" s="265"/>
      <c r="I9" s="265"/>
      <c r="J9" s="265"/>
      <c r="K9" s="265"/>
      <c r="L9" s="266"/>
    </row>
    <row r="10" spans="1:24" ht="5.0999999999999996" customHeight="1" x14ac:dyDescent="0.2">
      <c r="A10" s="52"/>
      <c r="B10" s="58"/>
      <c r="C10" s="58"/>
      <c r="D10" s="58"/>
      <c r="E10" s="58"/>
      <c r="F10" s="58"/>
      <c r="G10" s="58"/>
      <c r="H10" s="58"/>
      <c r="I10" s="58"/>
      <c r="J10" s="58"/>
      <c r="K10" s="58"/>
      <c r="L10" s="59"/>
    </row>
    <row r="11" spans="1:24" ht="26.25" customHeight="1" x14ac:dyDescent="0.2">
      <c r="A11" s="51">
        <v>2</v>
      </c>
      <c r="B11" s="263" t="str">
        <f>Translations!$B$10</f>
        <v>The Monitoring and Reporting Regulation (Commission Regulation (EU) No 2018/2066, as amended, hereinafter the "MRR"), defines further requirements for monitoring and reporting. The MRR can be downloaded from:</v>
      </c>
      <c r="C11" s="263"/>
      <c r="D11" s="263"/>
      <c r="E11" s="263"/>
      <c r="F11" s="263"/>
      <c r="G11" s="263"/>
      <c r="H11" s="263"/>
      <c r="I11" s="263"/>
      <c r="J11" s="263"/>
      <c r="K11" s="263"/>
      <c r="L11" s="263"/>
    </row>
    <row r="12" spans="1:24" ht="12.75" customHeight="1" x14ac:dyDescent="0.2">
      <c r="A12" s="51"/>
      <c r="B12" s="264" t="str">
        <f>Translations!$B$11</f>
        <v>http://data.europa.eu/eli/reg_impl/2018/2066/2024-07-01</v>
      </c>
      <c r="C12" s="264"/>
      <c r="D12" s="264"/>
      <c r="E12" s="264"/>
      <c r="F12" s="264"/>
      <c r="G12" s="264"/>
      <c r="H12" s="264"/>
      <c r="I12" s="264"/>
      <c r="J12" s="264"/>
      <c r="K12" s="264"/>
      <c r="L12" s="264"/>
    </row>
    <row r="13" spans="1:24" ht="5.0999999999999996" customHeight="1" x14ac:dyDescent="0.2">
      <c r="A13" s="51"/>
      <c r="B13" s="58"/>
      <c r="C13" s="58"/>
      <c r="D13" s="58"/>
      <c r="E13" s="58"/>
      <c r="F13" s="58"/>
      <c r="G13" s="58"/>
      <c r="H13" s="58"/>
      <c r="I13" s="58"/>
      <c r="J13" s="58"/>
      <c r="K13" s="58"/>
      <c r="L13" s="59"/>
    </row>
    <row r="14" spans="1:24" ht="25.5" customHeight="1" x14ac:dyDescent="0.2">
      <c r="A14" s="51">
        <v>3</v>
      </c>
      <c r="B14" s="300" t="str">
        <f>Translations!$B$12</f>
        <v>This file constitutes a tool developed by the Commission services for the purpose of harmonising the determination of Unreasonable Costs in accordance with Article 75d of the MRR.</v>
      </c>
      <c r="C14" s="300"/>
      <c r="D14" s="300"/>
      <c r="E14" s="300"/>
      <c r="F14" s="300"/>
      <c r="G14" s="300"/>
      <c r="H14" s="300"/>
      <c r="I14" s="300"/>
      <c r="J14" s="300"/>
      <c r="K14" s="300"/>
      <c r="L14" s="300"/>
    </row>
    <row r="15" spans="1:24" ht="12.75" customHeight="1" x14ac:dyDescent="0.2">
      <c r="A15" s="51"/>
      <c r="B15" s="97"/>
      <c r="C15" s="176"/>
      <c r="D15" s="176"/>
      <c r="E15" s="176"/>
      <c r="F15" s="176"/>
      <c r="G15" s="176"/>
      <c r="H15" s="176"/>
      <c r="I15" s="176"/>
      <c r="J15" s="176"/>
      <c r="K15" s="176"/>
      <c r="L15" s="176"/>
      <c r="M15" s="96"/>
    </row>
    <row r="16" spans="1:24" ht="38.25" customHeight="1" x14ac:dyDescent="0.2">
      <c r="A16" s="51"/>
      <c r="B16" s="301" t="str">
        <f>Translations!$B$13</f>
        <v>This is the final version of the tool for calculating Unreasonable Costs for ETS2, dated 9 December 2024.</v>
      </c>
      <c r="C16" s="302"/>
      <c r="D16" s="302"/>
      <c r="E16" s="302"/>
      <c r="F16" s="302"/>
      <c r="G16" s="302"/>
      <c r="H16" s="302"/>
      <c r="I16" s="302"/>
      <c r="J16" s="302"/>
      <c r="K16" s="302"/>
      <c r="L16" s="303"/>
    </row>
    <row r="17" spans="1:12" ht="12.75" customHeight="1" x14ac:dyDescent="0.2">
      <c r="A17" s="51"/>
      <c r="B17" s="263"/>
      <c r="C17" s="263"/>
      <c r="D17" s="263"/>
      <c r="E17" s="263"/>
      <c r="F17" s="263"/>
      <c r="G17" s="263"/>
      <c r="H17" s="263"/>
      <c r="I17" s="263"/>
      <c r="J17" s="263"/>
      <c r="K17" s="263"/>
      <c r="L17" s="263"/>
    </row>
    <row r="18" spans="1:12" ht="12.75" customHeight="1" x14ac:dyDescent="0.2">
      <c r="A18" s="51">
        <v>4</v>
      </c>
      <c r="B18" s="263" t="str">
        <f>Translations!$B$14</f>
        <v>All Commission guidance documents on the Monitoring and Reporting Regulation on ETS2 can be found at:</v>
      </c>
      <c r="C18" s="263"/>
      <c r="D18" s="263"/>
      <c r="E18" s="263"/>
      <c r="F18" s="263"/>
      <c r="G18" s="263"/>
      <c r="H18" s="263"/>
      <c r="I18" s="263"/>
      <c r="J18" s="263"/>
      <c r="K18" s="263"/>
      <c r="L18" s="263"/>
    </row>
    <row r="19" spans="1:12" ht="12.75" customHeight="1" x14ac:dyDescent="0.2">
      <c r="A19" s="51"/>
      <c r="B19" s="265" t="str">
        <f>Translations!$B$15</f>
        <v>https://climate.ec.europa.eu/eu-action/eu-emissions-trading-system-eu-ets/ets2-buildings-road-transport-and-additional-sectors_en</v>
      </c>
      <c r="C19" s="265"/>
      <c r="D19" s="265"/>
      <c r="E19" s="265"/>
      <c r="F19" s="265"/>
      <c r="G19" s="265"/>
      <c r="H19" s="265"/>
      <c r="I19" s="265"/>
      <c r="J19" s="265"/>
      <c r="K19" s="265"/>
      <c r="L19" s="266"/>
    </row>
    <row r="21" spans="1:12" ht="15" x14ac:dyDescent="0.2">
      <c r="A21" s="51">
        <v>5</v>
      </c>
      <c r="B21" s="309" t="str">
        <f>Translations!$B$16</f>
        <v>Information sources:</v>
      </c>
      <c r="C21" s="309"/>
      <c r="D21" s="309"/>
      <c r="E21" s="309"/>
      <c r="F21" s="309"/>
      <c r="G21" s="309"/>
      <c r="H21" s="309"/>
      <c r="I21" s="309"/>
      <c r="J21" s="309"/>
      <c r="K21" s="309"/>
      <c r="L21" s="309"/>
    </row>
    <row r="22" spans="1:12" x14ac:dyDescent="0.2">
      <c r="A22" s="51"/>
      <c r="B22" s="54" t="str">
        <f>Translations!$B$17</f>
        <v>EU Websites:</v>
      </c>
      <c r="C22" s="53"/>
      <c r="D22" s="53"/>
      <c r="E22" s="53"/>
      <c r="F22" s="53"/>
      <c r="G22" s="53"/>
      <c r="H22" s="53"/>
      <c r="I22" s="53"/>
      <c r="J22" s="53"/>
      <c r="K22" s="53"/>
      <c r="L22" s="53"/>
    </row>
    <row r="23" spans="1:12" x14ac:dyDescent="0.2">
      <c r="A23" s="51"/>
      <c r="B23" s="53" t="str">
        <f>Translations!$B$18</f>
        <v>EU-Legislation:</v>
      </c>
      <c r="C23" s="53"/>
      <c r="D23" s="310" t="str">
        <f>Translations!$B$19</f>
        <v xml:space="preserve">http://eur-lex.europa.eu/en/index.htm </v>
      </c>
      <c r="E23" s="310"/>
      <c r="F23" s="310"/>
      <c r="G23" s="310"/>
      <c r="H23" s="310"/>
      <c r="I23" s="310"/>
      <c r="J23" s="53"/>
      <c r="K23" s="53"/>
      <c r="L23" s="53"/>
    </row>
    <row r="24" spans="1:12" x14ac:dyDescent="0.2">
      <c r="A24" s="51"/>
      <c r="B24" s="53" t="str">
        <f>Translations!$B$20</f>
        <v>EU ETS general:</v>
      </c>
      <c r="C24" s="53"/>
      <c r="D24" s="310" t="str">
        <f>Translations!$B$21</f>
        <v>https://climate.ec.europa.eu/eu-action/eu-emissions-trading-system-eu-ets_en</v>
      </c>
      <c r="E24" s="310"/>
      <c r="F24" s="310"/>
      <c r="G24" s="310"/>
      <c r="H24" s="310"/>
      <c r="I24" s="310"/>
      <c r="J24" s="53"/>
      <c r="K24" s="53"/>
      <c r="L24" s="53"/>
    </row>
    <row r="25" spans="1:12" x14ac:dyDescent="0.2">
      <c r="A25" s="51"/>
      <c r="B25" s="53" t="str">
        <f>Translations!$B$22</f>
        <v xml:space="preserve">Monitoring and Reporting in the EU ETS: </v>
      </c>
      <c r="C25" s="53"/>
      <c r="D25" s="53"/>
      <c r="E25" s="53"/>
      <c r="F25" s="53"/>
      <c r="G25" s="53"/>
      <c r="H25" s="53"/>
      <c r="I25" s="53"/>
      <c r="J25" s="53"/>
      <c r="K25" s="53"/>
      <c r="L25" s="53"/>
    </row>
    <row r="26" spans="1:12" x14ac:dyDescent="0.2">
      <c r="A26" s="51"/>
      <c r="B26" s="53"/>
      <c r="C26" s="53"/>
      <c r="D26" s="266" t="str">
        <f>Translations!$B$15</f>
        <v>https://climate.ec.europa.eu/eu-action/eu-emissions-trading-system-eu-ets/ets2-buildings-road-transport-and-additional-sectors_en</v>
      </c>
      <c r="E26" s="311"/>
      <c r="F26" s="311"/>
      <c r="G26" s="311"/>
      <c r="H26" s="311"/>
      <c r="I26" s="311"/>
      <c r="J26" s="311"/>
      <c r="K26" s="311"/>
      <c r="L26" s="311"/>
    </row>
    <row r="27" spans="1:12" x14ac:dyDescent="0.2">
      <c r="B27" s="54" t="str">
        <f>Translations!$B$23</f>
        <v>Other Websites:</v>
      </c>
    </row>
    <row r="28" spans="1:12" x14ac:dyDescent="0.2">
      <c r="B28" s="288" t="str">
        <f>Translations!$B$24</f>
        <v>&lt;to be provided by Member State&gt;</v>
      </c>
      <c r="C28" s="288"/>
      <c r="D28" s="288"/>
      <c r="E28" s="288"/>
      <c r="F28" s="288"/>
      <c r="G28" s="288"/>
      <c r="H28" s="288"/>
      <c r="I28" s="288"/>
      <c r="J28" s="288"/>
      <c r="K28" s="288"/>
      <c r="L28" s="288"/>
    </row>
    <row r="29" spans="1:12" x14ac:dyDescent="0.2">
      <c r="B29" s="288"/>
      <c r="C29" s="288"/>
      <c r="D29" s="288"/>
      <c r="E29" s="288"/>
      <c r="F29" s="288"/>
      <c r="G29" s="288"/>
      <c r="H29" s="288"/>
      <c r="I29" s="288"/>
      <c r="J29" s="288"/>
      <c r="K29" s="288"/>
      <c r="L29" s="288"/>
    </row>
    <row r="30" spans="1:12" x14ac:dyDescent="0.2">
      <c r="B30" s="54" t="str">
        <f>Translations!$B$25</f>
        <v>Helpdesk:</v>
      </c>
      <c r="C30" s="1"/>
      <c r="D30" s="1"/>
      <c r="E30" s="1"/>
      <c r="F30" s="1"/>
      <c r="G30" s="1"/>
      <c r="H30" s="1"/>
      <c r="I30" s="1"/>
      <c r="J30" s="1"/>
      <c r="K30" s="1"/>
      <c r="L30" s="1"/>
    </row>
    <row r="31" spans="1:12" x14ac:dyDescent="0.2">
      <c r="B31" s="288" t="str">
        <f>Translations!$B$26</f>
        <v>&lt;to be provided by Member State, if relevant&gt;</v>
      </c>
      <c r="C31" s="288"/>
      <c r="D31" s="288"/>
      <c r="E31" s="288"/>
      <c r="F31" s="288"/>
      <c r="G31" s="288"/>
      <c r="H31" s="288"/>
      <c r="I31" s="288"/>
      <c r="J31" s="288"/>
      <c r="K31" s="288"/>
      <c r="L31" s="288"/>
    </row>
    <row r="32" spans="1:12" x14ac:dyDescent="0.2">
      <c r="B32" s="288"/>
      <c r="C32" s="288"/>
      <c r="D32" s="288"/>
      <c r="E32" s="288"/>
      <c r="F32" s="288"/>
      <c r="G32" s="288"/>
      <c r="H32" s="288"/>
      <c r="I32" s="288"/>
      <c r="J32" s="288"/>
      <c r="K32" s="288"/>
      <c r="L32" s="288"/>
    </row>
    <row r="33" spans="1:12" ht="25.5" customHeight="1" x14ac:dyDescent="0.2"/>
    <row r="34" spans="1:12" ht="15.75" customHeight="1" x14ac:dyDescent="0.2">
      <c r="A34" s="128">
        <v>6</v>
      </c>
      <c r="B34" s="304" t="str">
        <f>Translations!$B$27</f>
        <v>How to use this file:</v>
      </c>
      <c r="C34" s="304"/>
      <c r="D34" s="304"/>
      <c r="E34" s="304"/>
      <c r="F34" s="304"/>
      <c r="G34" s="304"/>
      <c r="H34" s="304"/>
      <c r="I34" s="304"/>
      <c r="J34" s="304"/>
      <c r="K34" s="304"/>
      <c r="L34" s="304"/>
    </row>
    <row r="35" spans="1:12" ht="51" customHeight="1" x14ac:dyDescent="0.2">
      <c r="A35" s="51"/>
      <c r="B35" s="305" t="str">
        <f>Translations!$B$28</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C35" s="306"/>
      <c r="D35" s="306"/>
      <c r="E35" s="306"/>
      <c r="F35" s="306"/>
      <c r="G35" s="306"/>
      <c r="H35" s="306"/>
      <c r="I35" s="306"/>
      <c r="J35" s="306"/>
      <c r="K35" s="306"/>
      <c r="L35" s="307"/>
    </row>
    <row r="36" spans="1:12" x14ac:dyDescent="0.2">
      <c r="A36" s="51"/>
      <c r="B36" s="308" t="str">
        <f>Translations!$B$29</f>
        <v>Colour codes and fonts:</v>
      </c>
      <c r="C36" s="308"/>
      <c r="D36" s="308"/>
      <c r="E36" s="308"/>
      <c r="F36" s="308"/>
      <c r="G36" s="308"/>
      <c r="H36" s="308"/>
      <c r="I36" s="308"/>
      <c r="J36" s="308"/>
      <c r="K36" s="308"/>
      <c r="L36" s="308"/>
    </row>
    <row r="37" spans="1:12" x14ac:dyDescent="0.2">
      <c r="C37" s="307" t="str">
        <f>Translations!$B$30</f>
        <v>Black bold text:</v>
      </c>
      <c r="D37" s="262"/>
      <c r="E37" s="263" t="str">
        <f>Translations!$B$31</f>
        <v>This is text provided by the Commission template. It should be kept as it is.</v>
      </c>
      <c r="F37" s="263"/>
      <c r="G37" s="263"/>
      <c r="H37" s="263"/>
      <c r="I37" s="263"/>
      <c r="J37" s="263"/>
      <c r="K37" s="263"/>
      <c r="L37" s="263"/>
    </row>
    <row r="38" spans="1:12" x14ac:dyDescent="0.2">
      <c r="C38" s="313" t="str">
        <f>Translations!$B$32</f>
        <v>Smaller italic text:</v>
      </c>
      <c r="D38" s="313"/>
      <c r="E38" s="263" t="str">
        <f>Translations!$B$33</f>
        <v>This text gives further explanations. Member States may add further explanations in MS specific versions of the template.</v>
      </c>
      <c r="F38" s="263"/>
      <c r="G38" s="263"/>
      <c r="H38" s="263"/>
      <c r="I38" s="263"/>
      <c r="J38" s="263"/>
      <c r="K38" s="263"/>
      <c r="L38" s="263"/>
    </row>
    <row r="39" spans="1:12" x14ac:dyDescent="0.2">
      <c r="C39" s="295"/>
      <c r="D39" s="296"/>
      <c r="E39" s="263" t="str">
        <f>Translations!$B$34</f>
        <v>Light yellow fields indicate that an input is optional.</v>
      </c>
      <c r="F39" s="290"/>
      <c r="G39" s="290"/>
      <c r="H39" s="290"/>
      <c r="I39" s="290"/>
      <c r="J39" s="290"/>
      <c r="K39" s="290"/>
      <c r="L39" s="290"/>
    </row>
    <row r="40" spans="1:12" x14ac:dyDescent="0.2">
      <c r="C40" s="312"/>
      <c r="D40" s="294"/>
      <c r="E40" s="263" t="str">
        <f>Translations!$B$35</f>
        <v>Green fields show automatically calculated results. Red text indicates error messages (missing data etc.).</v>
      </c>
      <c r="F40" s="290"/>
      <c r="G40" s="290"/>
      <c r="H40" s="290"/>
      <c r="I40" s="290"/>
      <c r="J40" s="290"/>
      <c r="K40" s="290"/>
      <c r="L40" s="290"/>
    </row>
    <row r="41" spans="1:12" x14ac:dyDescent="0.2">
      <c r="C41" s="293"/>
      <c r="D41" s="294"/>
      <c r="E41" s="263" t="str">
        <f>Translations!$B$36</f>
        <v>Shaded fields indicate that an input in another field makes the input here not relevant.</v>
      </c>
      <c r="F41" s="263"/>
      <c r="G41" s="263"/>
      <c r="H41" s="263"/>
      <c r="I41" s="263"/>
      <c r="J41" s="263"/>
      <c r="K41" s="263"/>
      <c r="L41" s="263"/>
    </row>
    <row r="42" spans="1:12" x14ac:dyDescent="0.2">
      <c r="C42" s="291"/>
      <c r="D42" s="291"/>
      <c r="E42" s="263" t="str">
        <f>Translations!$B$37</f>
        <v>Grey shaded areas should be filled by Member States before publishing a customised version of the template.</v>
      </c>
      <c r="F42" s="290"/>
      <c r="G42" s="290"/>
      <c r="H42" s="290"/>
      <c r="I42" s="290"/>
      <c r="J42" s="290"/>
      <c r="K42" s="290"/>
      <c r="L42" s="290"/>
    </row>
    <row r="43" spans="1:12" x14ac:dyDescent="0.2">
      <c r="C43" s="292"/>
      <c r="D43" s="292"/>
      <c r="E43" s="263" t="str">
        <f>Translations!$B$38</f>
        <v>Light grey areas are dedicated for navigation and hyperlinks.</v>
      </c>
      <c r="F43" s="290"/>
      <c r="G43" s="290"/>
      <c r="H43" s="290"/>
      <c r="I43" s="290"/>
      <c r="J43" s="290"/>
      <c r="K43" s="290"/>
      <c r="L43" s="290"/>
    </row>
    <row r="45" spans="1:12" ht="51" customHeight="1" x14ac:dyDescent="0.2">
      <c r="A45" s="51">
        <v>7</v>
      </c>
      <c r="B45" s="289" t="str">
        <f>Translations!$B$39</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C45" s="290"/>
      <c r="D45" s="290"/>
      <c r="E45" s="290"/>
      <c r="F45" s="290"/>
      <c r="G45" s="290"/>
      <c r="H45" s="290"/>
      <c r="I45" s="290"/>
      <c r="J45" s="290"/>
      <c r="K45" s="290"/>
      <c r="L45" s="290"/>
    </row>
    <row r="46" spans="1:12" ht="51" customHeight="1" x14ac:dyDescent="0.2">
      <c r="A46" s="51">
        <v>8</v>
      </c>
      <c r="B46" s="289" t="str">
        <f>Translations!$B$40</f>
        <v>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v>
      </c>
      <c r="C46" s="290"/>
      <c r="D46" s="290"/>
      <c r="E46" s="290"/>
      <c r="F46" s="290"/>
      <c r="G46" s="290"/>
      <c r="H46" s="290"/>
      <c r="I46" s="290"/>
      <c r="J46" s="290"/>
      <c r="K46" s="290"/>
      <c r="L46" s="290"/>
    </row>
    <row r="47" spans="1:12" ht="4.9000000000000004" customHeight="1" thickBot="1" x14ac:dyDescent="0.25">
      <c r="B47" s="317"/>
      <c r="C47" s="318"/>
      <c r="D47" s="318"/>
      <c r="E47" s="318"/>
      <c r="F47" s="318"/>
      <c r="G47" s="318"/>
      <c r="H47" s="318"/>
      <c r="I47" s="318"/>
      <c r="J47" s="318"/>
      <c r="K47" s="318"/>
    </row>
    <row r="48" spans="1:12" ht="89.25" customHeight="1" thickBot="1" x14ac:dyDescent="0.25">
      <c r="A48" s="51">
        <v>9</v>
      </c>
      <c r="B48" s="314" t="str">
        <f>Translations!$B$41</f>
        <v>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ETS2 regulated entity) to ensure that correct data is reported to the competent authority.</v>
      </c>
      <c r="C48" s="315"/>
      <c r="D48" s="315"/>
      <c r="E48" s="315"/>
      <c r="F48" s="315"/>
      <c r="G48" s="315"/>
      <c r="H48" s="315"/>
      <c r="I48" s="315"/>
      <c r="J48" s="315"/>
      <c r="K48" s="315"/>
      <c r="L48" s="316"/>
    </row>
    <row r="50" spans="1:12" ht="15.75" x14ac:dyDescent="0.2">
      <c r="A50" s="51">
        <v>10</v>
      </c>
      <c r="B50" s="304" t="str">
        <f>Translations!$B$42</f>
        <v>Member State-specific guidance is listed here:</v>
      </c>
      <c r="C50" s="304"/>
      <c r="D50" s="304"/>
      <c r="E50" s="304"/>
      <c r="F50" s="304"/>
      <c r="G50" s="304"/>
      <c r="H50" s="304"/>
      <c r="I50" s="304"/>
      <c r="J50" s="304"/>
      <c r="K50" s="304"/>
      <c r="L50" s="304"/>
    </row>
    <row r="51" spans="1:12" x14ac:dyDescent="0.2">
      <c r="B51" s="288"/>
      <c r="C51" s="288"/>
      <c r="D51" s="288"/>
      <c r="E51" s="288"/>
      <c r="F51" s="288"/>
      <c r="G51" s="288"/>
      <c r="H51" s="288"/>
      <c r="I51" s="288"/>
      <c r="J51" s="288"/>
      <c r="K51" s="288"/>
      <c r="L51" s="288"/>
    </row>
    <row r="52" spans="1:12" x14ac:dyDescent="0.2">
      <c r="B52" s="288"/>
      <c r="C52" s="288"/>
      <c r="D52" s="288"/>
      <c r="E52" s="288"/>
      <c r="F52" s="288"/>
      <c r="G52" s="288"/>
      <c r="H52" s="288"/>
      <c r="I52" s="288"/>
      <c r="J52" s="288"/>
      <c r="K52" s="288"/>
      <c r="L52" s="288"/>
    </row>
    <row r="53" spans="1:12" x14ac:dyDescent="0.2">
      <c r="B53" s="288"/>
      <c r="C53" s="288"/>
      <c r="D53" s="288"/>
      <c r="E53" s="288"/>
      <c r="F53" s="288"/>
      <c r="G53" s="288"/>
      <c r="H53" s="288"/>
      <c r="I53" s="288"/>
      <c r="J53" s="288"/>
      <c r="K53" s="288"/>
      <c r="L53" s="288"/>
    </row>
    <row r="54" spans="1:12" x14ac:dyDescent="0.2">
      <c r="B54" s="288"/>
      <c r="C54" s="288"/>
      <c r="D54" s="288"/>
      <c r="E54" s="288"/>
      <c r="F54" s="288"/>
      <c r="G54" s="288"/>
      <c r="H54" s="288"/>
      <c r="I54" s="288"/>
      <c r="J54" s="288"/>
      <c r="K54" s="288"/>
      <c r="L54" s="288"/>
    </row>
    <row r="55" spans="1:12" x14ac:dyDescent="0.2">
      <c r="B55" s="288"/>
      <c r="C55" s="288"/>
      <c r="D55" s="288"/>
      <c r="E55" s="288"/>
      <c r="F55" s="288"/>
      <c r="G55" s="288"/>
      <c r="H55" s="288"/>
      <c r="I55" s="288"/>
      <c r="J55" s="288"/>
      <c r="K55" s="288"/>
      <c r="L55" s="288"/>
    </row>
    <row r="56" spans="1:12" x14ac:dyDescent="0.2">
      <c r="B56" s="288"/>
      <c r="C56" s="288"/>
      <c r="D56" s="288"/>
      <c r="E56" s="288"/>
      <c r="F56" s="288"/>
      <c r="G56" s="288"/>
      <c r="H56" s="288"/>
      <c r="I56" s="288"/>
      <c r="J56" s="288"/>
      <c r="K56" s="288"/>
      <c r="L56" s="288"/>
    </row>
    <row r="57" spans="1:12" x14ac:dyDescent="0.2">
      <c r="B57" s="288"/>
      <c r="C57" s="288"/>
      <c r="D57" s="288"/>
      <c r="E57" s="288"/>
      <c r="F57" s="288"/>
      <c r="G57" s="288"/>
      <c r="H57" s="288"/>
      <c r="I57" s="288"/>
      <c r="J57" s="288"/>
      <c r="K57" s="288"/>
      <c r="L57" s="288"/>
    </row>
    <row r="58" spans="1:12" x14ac:dyDescent="0.2">
      <c r="B58" s="288"/>
      <c r="C58" s="288"/>
      <c r="D58" s="288"/>
      <c r="E58" s="288"/>
      <c r="F58" s="288"/>
      <c r="G58" s="288"/>
      <c r="H58" s="288"/>
      <c r="I58" s="288"/>
      <c r="J58" s="288"/>
      <c r="K58" s="288"/>
      <c r="L58" s="288"/>
    </row>
    <row r="59" spans="1:12" x14ac:dyDescent="0.2">
      <c r="B59" s="288"/>
      <c r="C59" s="288"/>
      <c r="D59" s="288"/>
      <c r="E59" s="288"/>
      <c r="F59" s="288"/>
      <c r="G59" s="288"/>
      <c r="H59" s="288"/>
      <c r="I59" s="288"/>
      <c r="J59" s="288"/>
      <c r="K59" s="288"/>
      <c r="L59" s="288"/>
    </row>
    <row r="60" spans="1:12" x14ac:dyDescent="0.2">
      <c r="B60" s="288"/>
      <c r="C60" s="288"/>
      <c r="D60" s="288"/>
      <c r="E60" s="288"/>
      <c r="F60" s="288"/>
      <c r="G60" s="288"/>
      <c r="H60" s="288"/>
      <c r="I60" s="288"/>
      <c r="J60" s="288"/>
      <c r="K60" s="288"/>
      <c r="L60" s="288"/>
    </row>
    <row r="61" spans="1:12" x14ac:dyDescent="0.2">
      <c r="B61" s="288"/>
      <c r="C61" s="288"/>
      <c r="D61" s="288"/>
      <c r="E61" s="288"/>
      <c r="F61" s="288"/>
      <c r="G61" s="288"/>
      <c r="H61" s="288"/>
      <c r="I61" s="288"/>
      <c r="J61" s="288"/>
      <c r="K61" s="288"/>
      <c r="L61" s="288"/>
    </row>
    <row r="62" spans="1:12" x14ac:dyDescent="0.2">
      <c r="B62" s="288"/>
      <c r="C62" s="288"/>
      <c r="D62" s="288"/>
      <c r="E62" s="288"/>
      <c r="F62" s="288"/>
      <c r="G62" s="288"/>
      <c r="H62" s="288"/>
      <c r="I62" s="288"/>
      <c r="J62" s="288"/>
      <c r="K62" s="288"/>
      <c r="L62" s="288"/>
    </row>
    <row r="63" spans="1:12" x14ac:dyDescent="0.2">
      <c r="B63" s="288"/>
      <c r="C63" s="288"/>
      <c r="D63" s="288"/>
      <c r="E63" s="288"/>
      <c r="F63" s="288"/>
      <c r="G63" s="288"/>
      <c r="H63" s="288"/>
      <c r="I63" s="288"/>
      <c r="J63" s="288"/>
      <c r="K63" s="288"/>
      <c r="L63" s="288"/>
    </row>
    <row r="64" spans="1:12" x14ac:dyDescent="0.2">
      <c r="B64" s="288"/>
      <c r="C64" s="288"/>
      <c r="D64" s="288"/>
      <c r="E64" s="288"/>
      <c r="F64" s="288"/>
      <c r="G64" s="288"/>
      <c r="H64" s="288"/>
      <c r="I64" s="288"/>
      <c r="J64" s="288"/>
      <c r="K64" s="288"/>
      <c r="L64" s="288"/>
    </row>
    <row r="65" spans="1:12" x14ac:dyDescent="0.2">
      <c r="B65" s="288"/>
      <c r="C65" s="288"/>
      <c r="D65" s="288"/>
      <c r="E65" s="288"/>
      <c r="F65" s="288"/>
      <c r="G65" s="288"/>
      <c r="H65" s="288"/>
      <c r="I65" s="288"/>
      <c r="J65" s="288"/>
      <c r="K65" s="288"/>
      <c r="L65" s="288"/>
    </row>
    <row r="66" spans="1:12" x14ac:dyDescent="0.2">
      <c r="B66" s="288"/>
      <c r="C66" s="288"/>
      <c r="D66" s="288"/>
      <c r="E66" s="288"/>
      <c r="F66" s="288"/>
      <c r="G66" s="288"/>
      <c r="H66" s="288"/>
      <c r="I66" s="288"/>
      <c r="J66" s="288"/>
      <c r="K66" s="288"/>
      <c r="L66" s="288"/>
    </row>
    <row r="67" spans="1:12" x14ac:dyDescent="0.2">
      <c r="B67" s="288"/>
      <c r="C67" s="288"/>
      <c r="D67" s="288"/>
      <c r="E67" s="288"/>
      <c r="F67" s="288"/>
      <c r="G67" s="288"/>
      <c r="H67" s="288"/>
      <c r="I67" s="288"/>
      <c r="J67" s="288"/>
      <c r="K67" s="288"/>
      <c r="L67" s="288"/>
    </row>
    <row r="68" spans="1:12" x14ac:dyDescent="0.2">
      <c r="B68" s="288"/>
      <c r="C68" s="288"/>
      <c r="D68" s="288"/>
      <c r="E68" s="288"/>
      <c r="F68" s="288"/>
      <c r="G68" s="288"/>
      <c r="H68" s="288"/>
      <c r="I68" s="288"/>
      <c r="J68" s="288"/>
      <c r="K68" s="288"/>
      <c r="L68" s="288"/>
    </row>
    <row r="69" spans="1:12" x14ac:dyDescent="0.2">
      <c r="B69" s="288"/>
      <c r="C69" s="288"/>
      <c r="D69" s="288"/>
      <c r="E69" s="288"/>
      <c r="F69" s="288"/>
      <c r="G69" s="288"/>
      <c r="H69" s="288"/>
      <c r="I69" s="288"/>
      <c r="J69" s="288"/>
      <c r="K69" s="288"/>
      <c r="L69" s="288"/>
    </row>
    <row r="70" spans="1:12" x14ac:dyDescent="0.2">
      <c r="B70" s="288"/>
      <c r="C70" s="288"/>
      <c r="D70" s="288"/>
      <c r="E70" s="288"/>
      <c r="F70" s="288"/>
      <c r="G70" s="288"/>
      <c r="H70" s="288"/>
      <c r="I70" s="288"/>
      <c r="J70" s="288"/>
      <c r="K70" s="288"/>
      <c r="L70" s="288"/>
    </row>
    <row r="71" spans="1:12" x14ac:dyDescent="0.2">
      <c r="B71" s="288"/>
      <c r="C71" s="288"/>
      <c r="D71" s="288"/>
      <c r="E71" s="288"/>
      <c r="F71" s="288"/>
      <c r="G71" s="288"/>
      <c r="H71" s="288"/>
      <c r="I71" s="288"/>
      <c r="J71" s="288"/>
      <c r="K71" s="288"/>
      <c r="L71" s="288"/>
    </row>
    <row r="72" spans="1:12" x14ac:dyDescent="0.2">
      <c r="B72" s="288"/>
      <c r="C72" s="288"/>
      <c r="D72" s="288"/>
      <c r="E72" s="288"/>
      <c r="F72" s="288"/>
      <c r="G72" s="288"/>
      <c r="H72" s="288"/>
      <c r="I72" s="288"/>
      <c r="J72" s="288"/>
      <c r="K72" s="288"/>
      <c r="L72" s="288"/>
    </row>
    <row r="75" spans="1:12" s="5" customFormat="1" ht="13.5" thickBot="1" x14ac:dyDescent="0.25">
      <c r="A75" s="51">
        <v>11</v>
      </c>
      <c r="B75" s="14" t="str">
        <f>Translations!$B$43</f>
        <v>Template version information:</v>
      </c>
    </row>
    <row r="76" spans="1:12" s="5" customFormat="1" x14ac:dyDescent="0.2">
      <c r="B76" s="282" t="str">
        <f>Translations!$B$44</f>
        <v>Template provided by:</v>
      </c>
      <c r="C76" s="283"/>
      <c r="D76" s="283"/>
      <c r="E76" s="284"/>
      <c r="F76" s="46" t="str">
        <f>VersionDocumentation!B4</f>
        <v>European Commission</v>
      </c>
      <c r="G76" s="40"/>
      <c r="H76" s="40"/>
      <c r="I76" s="41"/>
    </row>
    <row r="77" spans="1:12" s="5" customFormat="1" x14ac:dyDescent="0.2">
      <c r="B77" s="285" t="str">
        <f>Translations!$B$45</f>
        <v>Publication date:</v>
      </c>
      <c r="C77" s="286"/>
      <c r="D77" s="286"/>
      <c r="E77" s="287"/>
      <c r="F77" s="90">
        <f>VersionDocumentation!B3</f>
        <v>45313</v>
      </c>
      <c r="G77" s="42"/>
      <c r="H77" s="42"/>
      <c r="I77" s="43"/>
    </row>
    <row r="78" spans="1:12" s="5" customFormat="1" x14ac:dyDescent="0.2">
      <c r="B78" s="285" t="str">
        <f>Translations!$B$46</f>
        <v>Language version:</v>
      </c>
      <c r="C78" s="286"/>
      <c r="D78" s="286"/>
      <c r="E78" s="287"/>
      <c r="F78" s="47" t="str">
        <f>VersionDocumentation!B5</f>
        <v>English</v>
      </c>
      <c r="G78" s="42"/>
      <c r="H78" s="42"/>
      <c r="I78" s="43"/>
    </row>
    <row r="79" spans="1:12" s="5" customFormat="1" ht="13.5" thickBot="1" x14ac:dyDescent="0.25">
      <c r="B79" s="279" t="str">
        <f>Translations!$B$47</f>
        <v>Reference filename:</v>
      </c>
      <c r="C79" s="280"/>
      <c r="D79" s="280"/>
      <c r="E79" s="281"/>
      <c r="F79" s="48" t="str">
        <f>VersionDocumentation!C3</f>
        <v>ETS2_unreasonable_costs_tool_COM_en_220124.xls</v>
      </c>
      <c r="G79" s="44"/>
      <c r="H79" s="44"/>
      <c r="I79" s="45"/>
    </row>
    <row r="80" spans="1:12" s="5" customFormat="1" x14ac:dyDescent="0.2"/>
  </sheetData>
  <sheetProtection sheet="1" objects="1" scenarios="1" formatCells="0" formatColumns="0" formatRows="0"/>
  <mergeCells count="84">
    <mergeCell ref="B61:L61"/>
    <mergeCell ref="B62:L62"/>
    <mergeCell ref="B63:L63"/>
    <mergeCell ref="B50:L50"/>
    <mergeCell ref="B58:L58"/>
    <mergeCell ref="B59:L59"/>
    <mergeCell ref="B60:L60"/>
    <mergeCell ref="B56:L56"/>
    <mergeCell ref="B57:L57"/>
    <mergeCell ref="B55:L55"/>
    <mergeCell ref="B52:L52"/>
    <mergeCell ref="B51:L51"/>
    <mergeCell ref="B54:L54"/>
    <mergeCell ref="B53:L53"/>
    <mergeCell ref="B72:L72"/>
    <mergeCell ref="B64:L64"/>
    <mergeCell ref="B65:L65"/>
    <mergeCell ref="B66:L66"/>
    <mergeCell ref="B67:L67"/>
    <mergeCell ref="B70:L70"/>
    <mergeCell ref="B71:L71"/>
    <mergeCell ref="B68:L68"/>
    <mergeCell ref="B69:L69"/>
    <mergeCell ref="E39:L39"/>
    <mergeCell ref="C40:D40"/>
    <mergeCell ref="E40:L40"/>
    <mergeCell ref="C38:D38"/>
    <mergeCell ref="B48:L48"/>
    <mergeCell ref="B46:L46"/>
    <mergeCell ref="B47:K47"/>
    <mergeCell ref="B14:L14"/>
    <mergeCell ref="B16:L16"/>
    <mergeCell ref="B32:L32"/>
    <mergeCell ref="B34:L34"/>
    <mergeCell ref="E37:L37"/>
    <mergeCell ref="B35:L35"/>
    <mergeCell ref="B36:L36"/>
    <mergeCell ref="C37:D37"/>
    <mergeCell ref="B18:L18"/>
    <mergeCell ref="B17:L17"/>
    <mergeCell ref="B28:L28"/>
    <mergeCell ref="B21:L21"/>
    <mergeCell ref="D23:I23"/>
    <mergeCell ref="D24:I24"/>
    <mergeCell ref="D26:L26"/>
    <mergeCell ref="G3:H3"/>
    <mergeCell ref="C3:D3"/>
    <mergeCell ref="K2:L2"/>
    <mergeCell ref="I2:J2"/>
    <mergeCell ref="C2:D2"/>
    <mergeCell ref="E2:F2"/>
    <mergeCell ref="G2:H2"/>
    <mergeCell ref="B79:E79"/>
    <mergeCell ref="B76:E76"/>
    <mergeCell ref="B77:E77"/>
    <mergeCell ref="B78:E78"/>
    <mergeCell ref="B19:L19"/>
    <mergeCell ref="B29:L29"/>
    <mergeCell ref="B31:L31"/>
    <mergeCell ref="B45:L45"/>
    <mergeCell ref="C42:D42"/>
    <mergeCell ref="C43:D43"/>
    <mergeCell ref="E43:L43"/>
    <mergeCell ref="C41:D41"/>
    <mergeCell ref="E41:L41"/>
    <mergeCell ref="E42:L42"/>
    <mergeCell ref="E38:L38"/>
    <mergeCell ref="C39:D39"/>
    <mergeCell ref="K1:L1"/>
    <mergeCell ref="B6:L6"/>
    <mergeCell ref="B8:L8"/>
    <mergeCell ref="B7:L7"/>
    <mergeCell ref="B12:L12"/>
    <mergeCell ref="B9:L9"/>
    <mergeCell ref="B11:L11"/>
    <mergeCell ref="C1:D1"/>
    <mergeCell ref="E1:F1"/>
    <mergeCell ref="G1:H1"/>
    <mergeCell ref="B5:J5"/>
    <mergeCell ref="A1:B3"/>
    <mergeCell ref="I3:J3"/>
    <mergeCell ref="I1:J1"/>
    <mergeCell ref="K3:L3"/>
    <mergeCell ref="E3:F3"/>
  </mergeCells>
  <phoneticPr fontId="8" type="noConversion"/>
  <hyperlinks>
    <hyperlink ref="C2:D2" location="JUMP_b_Guidelines_Top" display="Top of sheet" xr:uid="{00000000-0004-0000-0000-000000000000}"/>
    <hyperlink ref="I1:J1" location="JUMP_I_Top" display="JUMP_I_Top" xr:uid="{00000000-0004-0000-0000-000001000000}"/>
    <hyperlink ref="B19" r:id="rId1" display="https://climate.ec.europa.eu/eu-action/eu-emissions-trading-system-eu-ets/ets2-buildings-road-transport-and-additional-sectors_en" xr:uid="{00000000-0004-0000-0000-000002000000}"/>
    <hyperlink ref="B9:K9" r:id="rId2" display="http://ec.europa.eu/clima/documentation/ets/docs/decision_benchmarking_15_dec_en.pdf. " xr:uid="{00000000-0004-0000-0000-000003000000}"/>
    <hyperlink ref="B9" r:id="rId3" display="http://data.europa.eu/eli/dir/2003/87/2024-03-01" xr:uid="{00000000-0004-0000-0000-000004000000}"/>
    <hyperlink ref="B9:L9" r:id="rId4" display="https://eur-lex.europa.eu/eli/dir/2003/87/2021-01-01" xr:uid="{00000000-0004-0000-0000-000005000000}"/>
    <hyperlink ref="B12:L12" r:id="rId5" display="https://eur-lex.europa.eu/eli/reg_impl/2018/2066/2021-01-01" xr:uid="{00000000-0004-0000-0000-000006000000}"/>
    <hyperlink ref="D23" r:id="rId6" display="http://eur-lex.europa.eu/en/index.htm " xr:uid="{00000000-0004-0000-0000-000007000000}"/>
    <hyperlink ref="D26" r:id="rId7" display="https://climate.ec.europa.eu/eu-action/eu-emissions-trading-system-eu-ets/ets2-buildings-road-transport-and-additional-sectors_en" xr:uid="{00000000-0004-0000-0000-000008000000}"/>
    <hyperlink ref="D24:I24" r:id="rId8" display="http://ec.europa.eu/clima/policies/ets/index_en.htm" xr:uid="{00000000-0004-0000-0000-000009000000}"/>
    <hyperlink ref="D24" r:id="rId9" display="https://climate.ec.europa.eu/eu-action/eu-emissions-trading-system-eu-ets_en" xr:uid="{00000000-0004-0000-0000-00000A000000}"/>
    <hyperlink ref="B19:L19" r:id="rId10" location="tab-0-1" display="https://ec.europa.eu/clima/eu-action/eu-emissions-trading-system-eu-ets/monitoring-reporting-and-verification-eu-ets-emissions_en#tab-0-1" xr:uid="{00000000-0004-0000-0000-00000B000000}"/>
    <hyperlink ref="B12" r:id="rId11" display="http://data.europa.eu/eli/reg_impl/2018/2066/2024-07-01" xr:uid="{00000000-0004-0000-0000-00000C000000}"/>
  </hyperlinks>
  <pageMargins left="0.78740157480314965" right="0.78740157480314965" top="0.78740157480314965" bottom="0.78740157480314965" header="0.39370078740157483" footer="0.39370078740157483"/>
  <pageSetup paperSize="9" scale="63" fitToHeight="0" orientation="portrait" r:id="rId12"/>
  <headerFooter alignWithMargins="0">
    <oddHeader>&amp;L&amp;F, &amp;A&amp;R&amp;D, &amp;T</oddHeader>
    <oddFooter>&amp;C&amp;P / &amp;N</oddFooter>
  </headerFooter>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0">
    <tabColor rgb="FFFFC000"/>
    <pageSetUpPr fitToPage="1"/>
  </sheetPr>
  <dimension ref="A1:Q463"/>
  <sheetViews>
    <sheetView topLeftCell="B1" zoomScaleNormal="100" workbookViewId="0">
      <pane ySplit="4" topLeftCell="A5" activePane="bottomLeft" state="frozen"/>
      <selection pane="bottomLeft" activeCell="B2" sqref="B2:D4"/>
    </sheetView>
  </sheetViews>
  <sheetFormatPr defaultColWidth="11.42578125" defaultRowHeight="12.75" x14ac:dyDescent="0.2"/>
  <cols>
    <col min="1" max="1" width="2.7109375" style="124" hidden="1" customWidth="1"/>
    <col min="2" max="2" width="2.7109375" style="124" customWidth="1"/>
    <col min="3" max="3" width="4.7109375" style="125" customWidth="1"/>
    <col min="4" max="4" width="6.5703125" style="126" customWidth="1"/>
    <col min="5" max="14" width="12.7109375" style="124" customWidth="1"/>
    <col min="15" max="15" width="7.7109375" style="124" customWidth="1"/>
    <col min="16" max="16" width="39" style="124" hidden="1" customWidth="1"/>
    <col min="17" max="17" width="12.7109375" style="124" hidden="1" customWidth="1"/>
    <col min="18" max="16384" width="11.42578125" style="134"/>
  </cols>
  <sheetData>
    <row r="1" spans="1:17" ht="13.5" hidden="1" thickBot="1" x14ac:dyDescent="0.25">
      <c r="A1" s="11" t="s">
        <v>0</v>
      </c>
      <c r="B1" s="85"/>
      <c r="C1" s="80"/>
      <c r="D1" s="86"/>
      <c r="E1" s="79"/>
      <c r="F1" s="79"/>
      <c r="G1" s="81"/>
      <c r="H1" s="81"/>
      <c r="I1" s="79"/>
      <c r="J1" s="79"/>
      <c r="K1" s="79"/>
      <c r="L1" s="79"/>
      <c r="M1" s="79"/>
      <c r="N1" s="79"/>
      <c r="O1" s="82"/>
      <c r="P1" s="11" t="s">
        <v>0</v>
      </c>
      <c r="Q1" s="11" t="s">
        <v>0</v>
      </c>
    </row>
    <row r="2" spans="1:17" ht="13.5" thickBot="1" x14ac:dyDescent="0.25">
      <c r="A2" s="11"/>
      <c r="B2" s="270" t="str">
        <f>Translations!$B$48</f>
        <v>Tool</v>
      </c>
      <c r="C2" s="387"/>
      <c r="D2" s="388"/>
      <c r="E2" s="260" t="str">
        <f>Translations!$B$3</f>
        <v>Navigation area:</v>
      </c>
      <c r="F2" s="261"/>
      <c r="G2" s="267"/>
      <c r="H2" s="268"/>
      <c r="I2" s="267" t="str">
        <f>Translations!$B$49</f>
        <v>Previous sheet</v>
      </c>
      <c r="J2" s="268"/>
      <c r="K2" s="267"/>
      <c r="L2" s="268"/>
      <c r="M2" s="260"/>
      <c r="N2" s="261"/>
      <c r="O2" s="92"/>
      <c r="P2" s="10"/>
      <c r="Q2" s="10"/>
    </row>
    <row r="3" spans="1:17" x14ac:dyDescent="0.2">
      <c r="A3" s="11"/>
      <c r="B3" s="272"/>
      <c r="C3" s="389"/>
      <c r="D3" s="273"/>
      <c r="E3" s="276" t="str">
        <f>Translations!$B$5</f>
        <v>Top of sheet</v>
      </c>
      <c r="F3" s="276"/>
      <c r="G3" s="276"/>
      <c r="H3" s="276"/>
      <c r="I3" s="276"/>
      <c r="J3" s="276"/>
      <c r="K3" s="276"/>
      <c r="L3" s="276"/>
      <c r="M3" s="298"/>
      <c r="N3" s="299"/>
      <c r="O3" s="74"/>
      <c r="P3" s="10"/>
      <c r="Q3" s="10"/>
    </row>
    <row r="4" spans="1:17" ht="13.5" customHeight="1" thickBot="1" x14ac:dyDescent="0.25">
      <c r="A4" s="11"/>
      <c r="B4" s="274"/>
      <c r="C4" s="390"/>
      <c r="D4" s="275"/>
      <c r="E4" s="276"/>
      <c r="F4" s="276"/>
      <c r="G4" s="276"/>
      <c r="H4" s="276"/>
      <c r="I4" s="276"/>
      <c r="J4" s="276"/>
      <c r="K4" s="276"/>
      <c r="L4" s="276"/>
      <c r="M4" s="277"/>
      <c r="N4" s="278"/>
      <c r="O4" s="74"/>
      <c r="P4" s="10"/>
      <c r="Q4" s="10"/>
    </row>
    <row r="5" spans="1:17" ht="15" customHeight="1" x14ac:dyDescent="0.2">
      <c r="A5" s="10"/>
      <c r="B5" s="87"/>
      <c r="C5" s="71"/>
      <c r="D5" s="73"/>
      <c r="E5" s="2"/>
      <c r="F5" s="3"/>
      <c r="G5" s="3"/>
      <c r="H5" s="3"/>
      <c r="I5" s="2"/>
      <c r="J5" s="2"/>
      <c r="K5" s="2"/>
      <c r="L5" s="2"/>
      <c r="M5" s="1"/>
      <c r="N5" s="1"/>
      <c r="O5" s="74"/>
      <c r="P5" s="10"/>
      <c r="Q5" s="10"/>
    </row>
    <row r="6" spans="1:17" ht="25.5" customHeight="1" x14ac:dyDescent="0.2">
      <c r="A6" s="49"/>
      <c r="B6" s="88"/>
      <c r="C6" s="385" t="str">
        <f>Translations!$B$50</f>
        <v>Tool - Unreasonable costs</v>
      </c>
      <c r="D6" s="385"/>
      <c r="E6" s="385"/>
      <c r="F6" s="385"/>
      <c r="G6" s="385"/>
      <c r="H6" s="385"/>
      <c r="I6" s="385"/>
      <c r="J6" s="385"/>
      <c r="K6" s="385"/>
      <c r="L6" s="385"/>
      <c r="M6" s="385"/>
      <c r="N6" s="385"/>
      <c r="O6" s="77"/>
      <c r="P6" s="10"/>
      <c r="Q6" s="10"/>
    </row>
    <row r="7" spans="1:17" ht="18" customHeight="1" x14ac:dyDescent="0.2">
      <c r="A7" s="49"/>
      <c r="B7" s="88"/>
      <c r="C7" s="182"/>
      <c r="D7" s="182"/>
      <c r="E7" s="182"/>
      <c r="F7" s="182"/>
      <c r="G7" s="182"/>
      <c r="H7" s="182"/>
      <c r="I7" s="182"/>
      <c r="J7" s="182"/>
      <c r="K7" s="182"/>
      <c r="L7" s="182"/>
      <c r="M7" s="182"/>
      <c r="N7" s="182"/>
      <c r="O7" s="77"/>
      <c r="P7" s="10"/>
      <c r="Q7" s="99"/>
    </row>
    <row r="8" spans="1:17" s="72" customFormat="1" ht="18" customHeight="1" x14ac:dyDescent="0.2">
      <c r="A8" s="83"/>
      <c r="B8" s="127"/>
      <c r="C8" s="70">
        <v>1</v>
      </c>
      <c r="D8" s="386" t="str">
        <f>Translations!$B$51</f>
        <v>Information about the regulated entity</v>
      </c>
      <c r="E8" s="386"/>
      <c r="F8" s="386"/>
      <c r="G8" s="386"/>
      <c r="H8" s="386"/>
      <c r="I8" s="386"/>
      <c r="J8" s="386"/>
      <c r="K8" s="386"/>
      <c r="L8" s="386"/>
      <c r="M8" s="386"/>
      <c r="N8" s="386"/>
      <c r="O8" s="131"/>
      <c r="P8" s="185"/>
      <c r="Q8" s="99"/>
    </row>
    <row r="9" spans="1:17" ht="15" customHeight="1" x14ac:dyDescent="0.2">
      <c r="A9" s="49"/>
      <c r="B9" s="88"/>
      <c r="C9" s="182"/>
      <c r="D9" s="182"/>
      <c r="E9" s="182"/>
      <c r="F9" s="182"/>
      <c r="G9" s="182"/>
      <c r="H9" s="182"/>
      <c r="I9" s="182"/>
      <c r="J9" s="182"/>
      <c r="K9" s="182"/>
      <c r="L9" s="182"/>
      <c r="M9" s="182"/>
      <c r="N9" s="182"/>
      <c r="O9" s="77"/>
      <c r="P9" s="10"/>
      <c r="Q9" s="99"/>
    </row>
    <row r="10" spans="1:17" ht="25.5" customHeight="1" x14ac:dyDescent="0.2">
      <c r="A10" s="10"/>
      <c r="B10" s="87"/>
      <c r="C10" s="73"/>
      <c r="D10" s="102"/>
      <c r="E10" s="321" t="str">
        <f>Translations!$B$52</f>
        <v>In accordance with Article 75d of Regulation (EU) 2018/2066 improvements shall not be deemed to incur unreasonable costs up to an accumulated amount of 4 000 € per reporting period. For regulated entities with low emissions (i.e. entities meeting the criteria in Article 75n or Regulation (EU) 2018/2066) this threshold is 1 000 € per reporting period.</v>
      </c>
      <c r="F10" s="321"/>
      <c r="G10" s="321"/>
      <c r="H10" s="321"/>
      <c r="I10" s="321"/>
      <c r="J10" s="321"/>
      <c r="K10" s="321"/>
      <c r="L10" s="321"/>
      <c r="M10" s="321"/>
      <c r="N10" s="321"/>
      <c r="O10" s="131"/>
      <c r="P10" s="99"/>
      <c r="Q10" s="99"/>
    </row>
    <row r="11" spans="1:17" ht="5.0999999999999996" customHeight="1" thickBot="1" x14ac:dyDescent="0.25">
      <c r="A11" s="10"/>
      <c r="B11" s="87"/>
      <c r="C11" s="73"/>
      <c r="D11" s="102"/>
      <c r="E11" s="181"/>
      <c r="F11" s="181"/>
      <c r="G11" s="181"/>
      <c r="H11" s="181"/>
      <c r="I11" s="181"/>
      <c r="J11" s="181"/>
      <c r="K11" s="181"/>
      <c r="L11" s="181"/>
      <c r="M11" s="181"/>
      <c r="N11" s="181"/>
      <c r="O11" s="131"/>
      <c r="P11" s="99"/>
      <c r="Q11" s="99"/>
    </row>
    <row r="12" spans="1:17" ht="12.75" customHeight="1" x14ac:dyDescent="0.2">
      <c r="A12" s="10"/>
      <c r="B12" s="87"/>
      <c r="C12" s="73"/>
      <c r="D12" s="183"/>
      <c r="E12" s="383" t="str">
        <f>Translations!$B$53</f>
        <v>Regulated Entity with low emissions?</v>
      </c>
      <c r="F12" s="383"/>
      <c r="G12" s="383"/>
      <c r="H12" s="383"/>
      <c r="I12" s="384"/>
      <c r="J12" s="135"/>
      <c r="K12" s="102"/>
      <c r="L12" s="102"/>
      <c r="M12" s="102"/>
      <c r="N12" s="102"/>
      <c r="O12" s="75"/>
      <c r="P12" s="99"/>
      <c r="Q12" s="148" t="b">
        <v>1</v>
      </c>
    </row>
    <row r="13" spans="1:17" ht="15" customHeight="1" thickBot="1" x14ac:dyDescent="0.25">
      <c r="A13" s="49"/>
      <c r="B13" s="88"/>
      <c r="C13" s="182"/>
      <c r="D13" s="182"/>
      <c r="E13" s="182"/>
      <c r="F13" s="182"/>
      <c r="G13" s="182"/>
      <c r="H13" s="182"/>
      <c r="I13" s="182"/>
      <c r="J13" s="182"/>
      <c r="K13" s="182"/>
      <c r="L13" s="182"/>
      <c r="M13" s="182"/>
      <c r="N13" s="182"/>
      <c r="O13" s="77"/>
      <c r="P13" s="10"/>
      <c r="Q13" s="149" t="b">
        <v>0</v>
      </c>
    </row>
    <row r="14" spans="1:17" s="72" customFormat="1" ht="18" customHeight="1" x14ac:dyDescent="0.2">
      <c r="A14" s="83"/>
      <c r="B14" s="127"/>
      <c r="C14" s="70">
        <v>2</v>
      </c>
      <c r="D14" s="386" t="str">
        <f>Translations!$B$54</f>
        <v>Tools - Unreasonable costs</v>
      </c>
      <c r="E14" s="386"/>
      <c r="F14" s="386"/>
      <c r="G14" s="386"/>
      <c r="H14" s="386"/>
      <c r="I14" s="386"/>
      <c r="J14" s="386"/>
      <c r="K14" s="386"/>
      <c r="L14" s="386"/>
      <c r="M14" s="386"/>
      <c r="N14" s="386"/>
      <c r="O14" s="131"/>
      <c r="P14" s="185"/>
      <c r="Q14" s="185"/>
    </row>
    <row r="15" spans="1:17" ht="12.75" customHeight="1" thickBot="1" x14ac:dyDescent="0.25">
      <c r="A15" s="84"/>
      <c r="B15" s="88"/>
      <c r="C15" s="65"/>
      <c r="D15" s="7"/>
      <c r="E15" s="66"/>
      <c r="F15" s="6"/>
      <c r="G15" s="8"/>
      <c r="H15" s="8"/>
      <c r="I15" s="8"/>
      <c r="J15" s="8"/>
      <c r="K15" s="8"/>
      <c r="L15" s="8"/>
      <c r="M15" s="8"/>
      <c r="N15" s="8"/>
      <c r="O15" s="76"/>
      <c r="P15" s="61"/>
      <c r="Q15" s="186"/>
    </row>
    <row r="16" spans="1:17" s="100" customFormat="1" ht="12.75" customHeight="1" thickBot="1" x14ac:dyDescent="0.25">
      <c r="A16" s="49"/>
      <c r="B16" s="88"/>
      <c r="C16" s="5"/>
      <c r="D16" s="5"/>
      <c r="E16" s="5"/>
      <c r="F16" s="5"/>
      <c r="G16" s="5"/>
      <c r="H16" s="5"/>
      <c r="I16" s="5"/>
      <c r="J16" s="5"/>
      <c r="K16" s="5"/>
      <c r="L16" s="5"/>
      <c r="M16" s="5"/>
      <c r="N16" s="5"/>
      <c r="O16" s="77"/>
      <c r="P16" s="49"/>
      <c r="Q16" s="49"/>
    </row>
    <row r="17" spans="1:17" s="100" customFormat="1" ht="15.75" customHeight="1" thickBot="1" x14ac:dyDescent="0.25">
      <c r="A17" s="49"/>
      <c r="B17" s="88"/>
      <c r="C17" s="67">
        <v>1</v>
      </c>
      <c r="D17" s="5"/>
      <c r="E17" s="382" t="str">
        <f>Translations!$B$55</f>
        <v>This is an optional tool for calculating whether costs can be considered as unreasonable.</v>
      </c>
      <c r="F17" s="382"/>
      <c r="G17" s="382"/>
      <c r="H17" s="382"/>
      <c r="I17" s="382"/>
      <c r="J17" s="382"/>
      <c r="K17" s="382"/>
      <c r="L17" s="382"/>
      <c r="M17" s="382"/>
      <c r="N17" s="382"/>
      <c r="O17" s="77"/>
      <c r="P17" s="49"/>
      <c r="Q17" s="49"/>
    </row>
    <row r="18" spans="1:17" s="100" customFormat="1" ht="5.0999999999999996" customHeight="1" x14ac:dyDescent="0.2">
      <c r="A18" s="49"/>
      <c r="B18" s="88"/>
      <c r="C18" s="123"/>
      <c r="D18" s="5"/>
      <c r="E18" s="107"/>
      <c r="F18" s="107"/>
      <c r="G18" s="107"/>
      <c r="H18" s="107"/>
      <c r="I18" s="107"/>
      <c r="J18" s="107"/>
      <c r="K18" s="107"/>
      <c r="L18" s="107"/>
      <c r="M18" s="107"/>
      <c r="N18" s="107"/>
      <c r="O18" s="77"/>
      <c r="P18" s="49"/>
      <c r="Q18" s="49"/>
    </row>
    <row r="19" spans="1:17" s="100" customFormat="1" ht="12.75" customHeight="1" x14ac:dyDescent="0.2">
      <c r="A19" s="49"/>
      <c r="B19" s="88"/>
      <c r="C19" s="73"/>
      <c r="D19" s="50" t="s">
        <v>1</v>
      </c>
      <c r="E19" s="319" t="str">
        <f>Translations!$B$56</f>
        <v>Direct impact on accuracy?</v>
      </c>
      <c r="F19" s="319"/>
      <c r="G19" s="319"/>
      <c r="H19" s="319"/>
      <c r="I19" s="322"/>
      <c r="J19" s="135"/>
      <c r="K19" s="108"/>
      <c r="L19" s="108"/>
      <c r="M19" s="108"/>
      <c r="N19" s="108"/>
      <c r="O19" s="77"/>
      <c r="P19" s="49"/>
      <c r="Q19" s="49"/>
    </row>
    <row r="20" spans="1:17" s="100" customFormat="1" ht="38.25" customHeight="1" x14ac:dyDescent="0.2">
      <c r="A20" s="49"/>
      <c r="B20" s="88"/>
      <c r="C20" s="73"/>
      <c r="D20" s="5"/>
      <c r="E20" s="321" t="str">
        <f>Translations!$B$57</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v>
      </c>
      <c r="F20" s="321"/>
      <c r="G20" s="321"/>
      <c r="H20" s="321"/>
      <c r="I20" s="321"/>
      <c r="J20" s="321"/>
      <c r="K20" s="321"/>
      <c r="L20" s="321"/>
      <c r="M20" s="321"/>
      <c r="N20" s="321"/>
      <c r="O20" s="77"/>
      <c r="P20" s="49"/>
      <c r="Q20" s="49"/>
    </row>
    <row r="21" spans="1:17" s="100" customFormat="1" ht="5.0999999999999996" customHeight="1" x14ac:dyDescent="0.2">
      <c r="A21" s="49"/>
      <c r="B21" s="88"/>
      <c r="C21" s="73"/>
      <c r="D21" s="5"/>
      <c r="E21" s="181"/>
      <c r="F21" s="181"/>
      <c r="G21" s="181"/>
      <c r="H21" s="181"/>
      <c r="I21" s="181"/>
      <c r="J21" s="181"/>
      <c r="K21" s="181"/>
      <c r="L21" s="181"/>
      <c r="M21" s="181"/>
      <c r="N21" s="181"/>
      <c r="O21" s="77"/>
      <c r="P21" s="49"/>
      <c r="Q21" s="49"/>
    </row>
    <row r="22" spans="1:17" s="100" customFormat="1" ht="12.75" customHeight="1" x14ac:dyDescent="0.2">
      <c r="A22" s="49"/>
      <c r="B22" s="88"/>
      <c r="C22" s="73"/>
      <c r="D22" s="5"/>
      <c r="E22" s="376" t="str">
        <f>Translations!$B$58</f>
        <v>Uncertainty currently achieved:</v>
      </c>
      <c r="F22" s="376"/>
      <c r="G22" s="376"/>
      <c r="H22" s="376"/>
      <c r="I22" s="377"/>
      <c r="J22" s="129"/>
      <c r="K22" s="153" t="str">
        <f>IF(J22&lt;0,EUconst_ERR_Inconsistent,"")</f>
        <v/>
      </c>
      <c r="L22" s="107"/>
      <c r="M22" s="107"/>
      <c r="N22" s="107"/>
      <c r="O22" s="77"/>
      <c r="P22" s="49"/>
      <c r="Q22" s="110" t="b">
        <f>AND(J19&lt;&gt;"",J19=FALSE)</f>
        <v>0</v>
      </c>
    </row>
    <row r="23" spans="1:17" s="100" customFormat="1" ht="12.75" customHeight="1" x14ac:dyDescent="0.2">
      <c r="A23" s="49"/>
      <c r="B23" s="88"/>
      <c r="C23" s="73"/>
      <c r="D23" s="5"/>
      <c r="E23" s="376" t="str">
        <f>Translations!$B$59</f>
        <v>Uncertainty related to the tier required:</v>
      </c>
      <c r="F23" s="376"/>
      <c r="G23" s="376"/>
      <c r="H23" s="376"/>
      <c r="I23" s="377"/>
      <c r="J23" s="129"/>
      <c r="K23" s="107"/>
      <c r="L23" s="107"/>
      <c r="M23" s="107"/>
      <c r="N23" s="107"/>
      <c r="O23" s="77"/>
      <c r="P23" s="49"/>
      <c r="Q23" s="110" t="b">
        <f>Q22</f>
        <v>0</v>
      </c>
    </row>
    <row r="24" spans="1:17" s="100" customFormat="1" ht="5.0999999999999996" customHeight="1" x14ac:dyDescent="0.2">
      <c r="A24" s="49"/>
      <c r="B24" s="88"/>
      <c r="C24" s="73"/>
      <c r="D24" s="5"/>
      <c r="E24" s="109"/>
      <c r="F24" s="109"/>
      <c r="G24" s="109"/>
      <c r="H24" s="109"/>
      <c r="I24" s="109"/>
      <c r="J24" s="107"/>
      <c r="K24" s="107"/>
      <c r="L24" s="107"/>
      <c r="M24" s="107"/>
      <c r="N24" s="107"/>
      <c r="O24" s="77"/>
      <c r="P24" s="49"/>
      <c r="Q24" s="49"/>
    </row>
    <row r="25" spans="1:17" s="100" customFormat="1" ht="7.5" customHeight="1" x14ac:dyDescent="0.2">
      <c r="A25" s="49"/>
      <c r="B25" s="88"/>
      <c r="C25" s="73"/>
      <c r="D25" s="5"/>
      <c r="E25" s="109"/>
      <c r="F25" s="109"/>
      <c r="G25" s="109"/>
      <c r="H25" s="109"/>
      <c r="I25" s="109"/>
      <c r="J25" s="107"/>
      <c r="K25" s="107"/>
      <c r="L25" s="107"/>
      <c r="M25" s="107"/>
      <c r="N25" s="107"/>
      <c r="O25" s="77"/>
      <c r="P25" s="49"/>
      <c r="Q25" s="49"/>
    </row>
    <row r="26" spans="1:17" s="100" customFormat="1" ht="12.75" customHeight="1" x14ac:dyDescent="0.2">
      <c r="A26" s="49"/>
      <c r="B26" s="88"/>
      <c r="C26" s="73"/>
      <c r="D26" s="50" t="s">
        <v>2</v>
      </c>
      <c r="E26" s="378" t="str">
        <f>Translations!$B$60</f>
        <v>Types of costs</v>
      </c>
      <c r="F26" s="378"/>
      <c r="G26" s="378"/>
      <c r="H26" s="378"/>
      <c r="I26" s="378"/>
      <c r="J26" s="378"/>
      <c r="K26" s="378"/>
      <c r="L26" s="378"/>
      <c r="M26" s="378"/>
      <c r="N26" s="378"/>
      <c r="O26" s="77"/>
      <c r="P26" s="49"/>
      <c r="Q26" s="49"/>
    </row>
    <row r="27" spans="1:17" s="100" customFormat="1" ht="38.25" customHeight="1" x14ac:dyDescent="0.2">
      <c r="A27" s="49"/>
      <c r="B27" s="88"/>
      <c r="C27" s="73"/>
      <c r="D27" s="5"/>
      <c r="E27" s="379" t="str">
        <f>Translations!$B$61</f>
        <v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v>
      </c>
      <c r="F27" s="379"/>
      <c r="G27" s="379"/>
      <c r="H27" s="379"/>
      <c r="I27" s="379"/>
      <c r="J27" s="379"/>
      <c r="K27" s="379"/>
      <c r="L27" s="379"/>
      <c r="M27" s="379"/>
      <c r="N27" s="379"/>
      <c r="O27" s="77"/>
      <c r="P27" s="49"/>
      <c r="Q27" s="49"/>
    </row>
    <row r="28" spans="1:17" s="100" customFormat="1" ht="24" customHeight="1" x14ac:dyDescent="0.2">
      <c r="A28" s="49"/>
      <c r="B28" s="88"/>
      <c r="C28" s="73"/>
      <c r="D28" s="5"/>
      <c r="E28" s="380" t="str">
        <f>Translations!$B$62</f>
        <v>Please note that for the assessment of unreasonable costs only 'additional costs' are relevant, i.e. which the regulated entity can demonstrate to the satisfaction of the competent authority that they can be clearly attributed to the improvement under consideration.</v>
      </c>
      <c r="F28" s="380"/>
      <c r="G28" s="380"/>
      <c r="H28" s="380"/>
      <c r="I28" s="380"/>
      <c r="J28" s="380"/>
      <c r="K28" s="380"/>
      <c r="L28" s="380"/>
      <c r="M28" s="380"/>
      <c r="N28" s="380"/>
      <c r="O28" s="77"/>
      <c r="P28" s="49"/>
      <c r="Q28" s="49"/>
    </row>
    <row r="29" spans="1:17" s="100" customFormat="1" ht="12.75" customHeight="1" x14ac:dyDescent="0.2">
      <c r="A29" s="49"/>
      <c r="B29" s="88"/>
      <c r="C29" s="73"/>
      <c r="D29" s="5"/>
      <c r="E29" s="169" t="s">
        <v>3</v>
      </c>
      <c r="F29" s="381" t="str">
        <f>Translations!$B$63</f>
        <v>This means the difference between the current costs and the cost of e.g. more accurate or reliable measuring equipment or methods, OR</v>
      </c>
      <c r="G29" s="381"/>
      <c r="H29" s="381"/>
      <c r="I29" s="381"/>
      <c r="J29" s="381"/>
      <c r="K29" s="381"/>
      <c r="L29" s="381"/>
      <c r="M29" s="381"/>
      <c r="N29" s="381"/>
      <c r="O29" s="77"/>
      <c r="P29" s="49"/>
      <c r="Q29" s="49"/>
    </row>
    <row r="30" spans="1:17" s="100" customFormat="1" ht="25.5" customHeight="1" x14ac:dyDescent="0.2">
      <c r="A30" s="49"/>
      <c r="B30" s="88"/>
      <c r="C30" s="73"/>
      <c r="D30" s="5"/>
      <c r="E30" s="169" t="s">
        <v>3</v>
      </c>
      <c r="F30" s="381" t="str">
        <f>Translations!$B$64</f>
        <v>where the regulated entity has to use a new method anyway, and has the choice between different options, only the costs of the more expensive (but more accurate or reliable) method less the costs that would be incurred to replace the method anyway should be considered.</v>
      </c>
      <c r="G30" s="381"/>
      <c r="H30" s="381"/>
      <c r="I30" s="381"/>
      <c r="J30" s="381"/>
      <c r="K30" s="381"/>
      <c r="L30" s="381"/>
      <c r="M30" s="381"/>
      <c r="N30" s="381"/>
      <c r="O30" s="77"/>
      <c r="P30" s="49"/>
      <c r="Q30" s="49"/>
    </row>
    <row r="31" spans="1:17" s="100" customFormat="1" ht="12.75" customHeight="1" x14ac:dyDescent="0.2">
      <c r="A31" s="49"/>
      <c r="B31" s="88"/>
      <c r="C31" s="73"/>
      <c r="D31" s="5"/>
      <c r="E31" s="371" t="str">
        <f>Translations!$B$65</f>
        <v>In order to only consider "additional" costs for regulated entity you may:</v>
      </c>
      <c r="F31" s="371"/>
      <c r="G31" s="371"/>
      <c r="H31" s="371"/>
      <c r="I31" s="371"/>
      <c r="J31" s="371"/>
      <c r="K31" s="371"/>
      <c r="L31" s="371"/>
      <c r="M31" s="371"/>
      <c r="N31" s="371"/>
      <c r="O31" s="77"/>
      <c r="P31" s="49"/>
      <c r="Q31" s="49"/>
    </row>
    <row r="32" spans="1:17" s="100" customFormat="1" ht="12.75" customHeight="1" x14ac:dyDescent="0.2">
      <c r="A32" s="49"/>
      <c r="B32" s="88"/>
      <c r="C32" s="73"/>
      <c r="D32" s="5"/>
      <c r="E32" s="169" t="s">
        <v>3</v>
      </c>
      <c r="F32" s="371" t="str">
        <f>Translations!$B$66</f>
        <v>enter current costs or costs of the reference system under i. and iii., and costs related to new equipment or measures under ii. and iv.</v>
      </c>
      <c r="G32" s="371"/>
      <c r="H32" s="371"/>
      <c r="I32" s="371"/>
      <c r="J32" s="371"/>
      <c r="K32" s="371"/>
      <c r="L32" s="371"/>
      <c r="M32" s="371"/>
      <c r="N32" s="371"/>
      <c r="O32" s="77"/>
      <c r="P32" s="49"/>
      <c r="Q32" s="49"/>
    </row>
    <row r="33" spans="1:17" s="100" customFormat="1" ht="12.75" customHeight="1" x14ac:dyDescent="0.2">
      <c r="A33" s="49"/>
      <c r="B33" s="88"/>
      <c r="C33" s="73"/>
      <c r="D33" s="5"/>
      <c r="E33" s="169" t="s">
        <v>3</v>
      </c>
      <c r="F33" s="371" t="str">
        <f>Translations!$B$67</f>
        <v>only enter the additional costs under ii. and iv.</v>
      </c>
      <c r="G33" s="371"/>
      <c r="H33" s="371"/>
      <c r="I33" s="371"/>
      <c r="J33" s="371"/>
      <c r="K33" s="371"/>
      <c r="L33" s="371"/>
      <c r="M33" s="371"/>
      <c r="N33" s="371"/>
      <c r="O33" s="77"/>
      <c r="P33" s="49"/>
      <c r="Q33" s="49"/>
    </row>
    <row r="34" spans="1:17" s="100" customFormat="1" ht="5.0999999999999996" customHeight="1" x14ac:dyDescent="0.2">
      <c r="A34" s="49"/>
      <c r="B34" s="88"/>
      <c r="C34" s="73"/>
      <c r="D34" s="5"/>
      <c r="E34" s="116"/>
      <c r="F34" s="107"/>
      <c r="G34" s="107"/>
      <c r="H34" s="107"/>
      <c r="I34" s="107"/>
      <c r="J34" s="107"/>
      <c r="K34" s="107"/>
      <c r="L34" s="107"/>
      <c r="M34" s="5"/>
      <c r="N34" s="107"/>
      <c r="O34" s="77"/>
      <c r="P34" s="49"/>
      <c r="Q34" s="49"/>
    </row>
    <row r="35" spans="1:17" s="100" customFormat="1" ht="25.5" customHeight="1" x14ac:dyDescent="0.2">
      <c r="A35" s="89"/>
      <c r="B35" s="88"/>
      <c r="C35" s="5"/>
      <c r="D35" s="5"/>
      <c r="E35" s="56" t="str">
        <f>Translations!$B$68</f>
        <v>Brief description</v>
      </c>
      <c r="F35" s="372" t="str">
        <f>Translations!$B$69</f>
        <v>Please enter here a brief description. This description should also include information on e.g. the parameter the costs refer to (released fuel amounts, any calculation factor, the scope factor), the depreciation period of investments costs, the O&amp;M costs, the underlying assumptions, etc.</v>
      </c>
      <c r="G35" s="372"/>
      <c r="H35" s="372"/>
      <c r="I35" s="372"/>
      <c r="J35" s="372"/>
      <c r="K35" s="372"/>
      <c r="L35" s="372"/>
      <c r="M35" s="372"/>
      <c r="N35" s="372"/>
      <c r="O35" s="111"/>
      <c r="P35" s="165"/>
      <c r="Q35" s="112"/>
    </row>
    <row r="36" spans="1:17" s="100" customFormat="1" ht="12.75" customHeight="1" x14ac:dyDescent="0.2">
      <c r="A36" s="89"/>
      <c r="B36" s="88"/>
      <c r="C36" s="5"/>
      <c r="D36" s="5"/>
      <c r="E36" s="373" t="str">
        <f>Translations!$B$70</f>
        <v>Type of costs for regulated entities</v>
      </c>
      <c r="F36" s="375" t="str">
        <f>Translations!$B$71</f>
        <v>It can be distinguished between:</v>
      </c>
      <c r="G36" s="375"/>
      <c r="H36" s="375"/>
      <c r="I36" s="375"/>
      <c r="J36" s="375"/>
      <c r="K36" s="375"/>
      <c r="L36" s="375"/>
      <c r="M36" s="375"/>
      <c r="N36" s="375"/>
      <c r="O36" s="111"/>
      <c r="P36" s="165"/>
      <c r="Q36" s="112"/>
    </row>
    <row r="37" spans="1:17" s="100" customFormat="1" ht="25.5" customHeight="1" x14ac:dyDescent="0.2">
      <c r="A37" s="89"/>
      <c r="B37" s="88"/>
      <c r="C37" s="5"/>
      <c r="D37" s="5"/>
      <c r="E37" s="374"/>
      <c r="F37" s="57" t="s">
        <v>3</v>
      </c>
      <c r="G37" s="370" t="str">
        <f>Translations!$B$72</f>
        <v>Investment costs: These are the investment costs of e.g. measurement equipment or the set-up costs for the scope factor method (e.g. IT system for the 'chain of custody' method, or the development of 'indirect methods').</v>
      </c>
      <c r="H37" s="370"/>
      <c r="I37" s="370"/>
      <c r="J37" s="370"/>
      <c r="K37" s="370"/>
      <c r="L37" s="370"/>
      <c r="M37" s="370"/>
      <c r="N37" s="370"/>
      <c r="O37" s="111"/>
      <c r="P37" s="165"/>
      <c r="Q37" s="112"/>
    </row>
    <row r="38" spans="1:17" s="100" customFormat="1" ht="38.85" customHeight="1" x14ac:dyDescent="0.2">
      <c r="A38" s="89"/>
      <c r="B38" s="88"/>
      <c r="C38" s="5"/>
      <c r="D38" s="5"/>
      <c r="E38" s="374"/>
      <c r="F38" s="57" t="s">
        <v>3</v>
      </c>
      <c r="G38" s="370" t="str">
        <f>Translations!$B$73</f>
        <v>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8" s="370"/>
      <c r="I38" s="370"/>
      <c r="J38" s="370"/>
      <c r="K38" s="370"/>
      <c r="L38" s="370"/>
      <c r="M38" s="370"/>
      <c r="N38" s="370"/>
      <c r="O38" s="117"/>
      <c r="P38" s="165"/>
      <c r="Q38" s="112"/>
    </row>
    <row r="39" spans="1:17" s="100" customFormat="1" ht="12.75" customHeight="1" x14ac:dyDescent="0.2">
      <c r="A39" s="89"/>
      <c r="B39" s="88"/>
      <c r="C39" s="5"/>
      <c r="D39" s="5"/>
      <c r="E39" s="374"/>
      <c r="F39" s="57" t="s">
        <v>3</v>
      </c>
      <c r="G39" s="370" t="str">
        <f>Translations!$B$74</f>
        <v>Interest rate: This is the interest rate associated with the investment entered as %. Entries here are optional.</v>
      </c>
      <c r="H39" s="370"/>
      <c r="I39" s="370"/>
      <c r="J39" s="370"/>
      <c r="K39" s="370"/>
      <c r="L39" s="370"/>
      <c r="M39" s="370"/>
      <c r="N39" s="370"/>
      <c r="O39" s="117"/>
      <c r="P39" s="165"/>
      <c r="Q39" s="112"/>
    </row>
    <row r="40" spans="1:17" s="100" customFormat="1" ht="25.5" customHeight="1" x14ac:dyDescent="0.2">
      <c r="A40" s="89"/>
      <c r="B40" s="88"/>
      <c r="C40" s="5"/>
      <c r="D40" s="5"/>
      <c r="E40" s="374"/>
      <c r="F40" s="57" t="s">
        <v>3</v>
      </c>
      <c r="G40" s="370" t="str">
        <f>Translations!$B$75</f>
        <v>O&amp;M costs: These are the operating &amp; maintenance costs of e.g. the equipment or the method applied,  include any internal labour costs related to O&amp;M that can clearly attributed to the improvement.</v>
      </c>
      <c r="H40" s="370"/>
      <c r="I40" s="370"/>
      <c r="J40" s="370"/>
      <c r="K40" s="370"/>
      <c r="L40" s="370"/>
      <c r="M40" s="370"/>
      <c r="N40" s="370"/>
      <c r="O40" s="111"/>
      <c r="P40" s="165"/>
      <c r="Q40" s="112"/>
    </row>
    <row r="41" spans="1:17" s="100" customFormat="1" ht="25.5" customHeight="1" x14ac:dyDescent="0.2">
      <c r="A41" s="89"/>
      <c r="B41" s="88"/>
      <c r="C41" s="5"/>
      <c r="D41" s="5"/>
      <c r="E41" s="374"/>
      <c r="F41" s="57" t="s">
        <v>3</v>
      </c>
      <c r="G41" s="370" t="str">
        <f>Translations!$B$76</f>
        <v>Any other costs: These are any other relevant annual costs, e.g. laboratory costs, or costs incurring due to delays in any business operations for the implementation of the improvement, etc.</v>
      </c>
      <c r="H41" s="370"/>
      <c r="I41" s="370"/>
      <c r="J41" s="370"/>
      <c r="K41" s="370"/>
      <c r="L41" s="370"/>
      <c r="M41" s="370"/>
      <c r="N41" s="370"/>
      <c r="O41" s="111"/>
      <c r="P41" s="165"/>
      <c r="Q41" s="112"/>
    </row>
    <row r="42" spans="1:17" s="100" customFormat="1" ht="5.0999999999999996" customHeight="1" x14ac:dyDescent="0.2">
      <c r="A42" s="49"/>
      <c r="B42" s="88"/>
      <c r="C42" s="73"/>
      <c r="D42" s="5"/>
      <c r="E42" s="107"/>
      <c r="F42" s="107"/>
      <c r="G42" s="107"/>
      <c r="H42" s="107"/>
      <c r="I42" s="107"/>
      <c r="J42" s="107"/>
      <c r="K42" s="107"/>
      <c r="L42" s="107"/>
      <c r="M42" s="5"/>
      <c r="N42" s="107"/>
      <c r="O42" s="77"/>
      <c r="P42" s="49"/>
      <c r="Q42" s="49"/>
    </row>
    <row r="43" spans="1:17" s="100" customFormat="1" ht="38.25" customHeight="1" x14ac:dyDescent="0.2">
      <c r="A43" s="49"/>
      <c r="B43" s="88"/>
      <c r="C43" s="73"/>
      <c r="D43" s="5"/>
      <c r="E43" s="368" t="str">
        <f>Translations!$B$77</f>
        <v>Type of costs for consumers</v>
      </c>
      <c r="F43" s="369" t="str">
        <f>Translations!$B$78</f>
        <v>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v>
      </c>
      <c r="G43" s="369"/>
      <c r="H43" s="369"/>
      <c r="I43" s="369"/>
      <c r="J43" s="369"/>
      <c r="K43" s="369"/>
      <c r="L43" s="369"/>
      <c r="M43" s="369"/>
      <c r="N43" s="369"/>
      <c r="O43" s="77"/>
      <c r="P43" s="113"/>
      <c r="Q43" s="49"/>
    </row>
    <row r="44" spans="1:17" s="100" customFormat="1" ht="38.25" customHeight="1" x14ac:dyDescent="0.2">
      <c r="A44" s="49"/>
      <c r="B44" s="88"/>
      <c r="C44" s="73"/>
      <c r="D44" s="5"/>
      <c r="E44" s="368"/>
      <c r="F44" s="370" t="str">
        <f>Translations!$B$79</f>
        <v>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v>
      </c>
      <c r="G44" s="370"/>
      <c r="H44" s="370"/>
      <c r="I44" s="370"/>
      <c r="J44" s="370"/>
      <c r="K44" s="370"/>
      <c r="L44" s="370"/>
      <c r="M44" s="370"/>
      <c r="N44" s="370"/>
      <c r="O44" s="77"/>
      <c r="P44" s="113"/>
      <c r="Q44" s="49"/>
    </row>
    <row r="45" spans="1:17" s="100" customFormat="1" ht="12.75" customHeight="1" x14ac:dyDescent="0.2">
      <c r="A45" s="49"/>
      <c r="B45" s="88"/>
      <c r="C45" s="73"/>
      <c r="D45" s="5"/>
      <c r="E45" s="368"/>
      <c r="F45" s="370" t="str">
        <f>Translations!$B$71</f>
        <v>It can be distinguished between:</v>
      </c>
      <c r="G45" s="370"/>
      <c r="H45" s="370"/>
      <c r="I45" s="370"/>
      <c r="J45" s="370"/>
      <c r="K45" s="370"/>
      <c r="L45" s="370"/>
      <c r="M45" s="370"/>
      <c r="N45" s="370"/>
      <c r="O45" s="77"/>
      <c r="P45" s="113"/>
      <c r="Q45" s="49"/>
    </row>
    <row r="46" spans="1:17" s="100" customFormat="1" ht="12.75" customHeight="1" x14ac:dyDescent="0.2">
      <c r="A46" s="49"/>
      <c r="B46" s="88"/>
      <c r="C46" s="73"/>
      <c r="D46" s="5"/>
      <c r="E46" s="368"/>
      <c r="F46" s="163" t="s">
        <v>3</v>
      </c>
      <c r="G46" s="370" t="str">
        <f>Translations!$B$80</f>
        <v>Number of consumers: This should be a conservative estimate of the number of consumers.</v>
      </c>
      <c r="H46" s="370"/>
      <c r="I46" s="370"/>
      <c r="J46" s="370"/>
      <c r="K46" s="370"/>
      <c r="L46" s="370"/>
      <c r="M46" s="370"/>
      <c r="N46" s="370"/>
      <c r="O46" s="77"/>
      <c r="P46" s="113"/>
      <c r="Q46" s="49"/>
    </row>
    <row r="47" spans="1:17" s="100" customFormat="1" ht="12.75" customHeight="1" x14ac:dyDescent="0.2">
      <c r="A47" s="49"/>
      <c r="B47" s="88"/>
      <c r="C47" s="73"/>
      <c r="D47" s="5"/>
      <c r="E47" s="368"/>
      <c r="F47" s="163"/>
      <c r="G47" s="370" t="str">
        <f>Translations!$B$81</f>
        <v>For example, [50] intermediate fuel traders and [200 000] consumers would be impacted by the different methods applied.</v>
      </c>
      <c r="H47" s="370"/>
      <c r="I47" s="370"/>
      <c r="J47" s="370"/>
      <c r="K47" s="370"/>
      <c r="L47" s="370"/>
      <c r="M47" s="370"/>
      <c r="N47" s="370"/>
      <c r="O47" s="77"/>
      <c r="P47" s="113"/>
      <c r="Q47" s="49"/>
    </row>
    <row r="48" spans="1:17" s="100" customFormat="1" ht="12.75" customHeight="1" x14ac:dyDescent="0.2">
      <c r="A48" s="49"/>
      <c r="B48" s="88"/>
      <c r="C48" s="73"/>
      <c r="D48" s="5"/>
      <c r="E48" s="368"/>
      <c r="F48" s="57" t="s">
        <v>3</v>
      </c>
      <c r="G48" s="370" t="str">
        <f>Translations!$B$82</f>
        <v xml:space="preserve">One-off costs: similar to the investment costs above, these are costs consumers have to pay only once, e.g. upfront. 
</v>
      </c>
      <c r="H48" s="370"/>
      <c r="I48" s="370"/>
      <c r="J48" s="370"/>
      <c r="K48" s="370"/>
      <c r="L48" s="370"/>
      <c r="M48" s="370"/>
      <c r="N48" s="370"/>
      <c r="O48" s="77"/>
      <c r="P48" s="49"/>
      <c r="Q48" s="49"/>
    </row>
    <row r="49" spans="1:17" s="100" customFormat="1" ht="51" customHeight="1" x14ac:dyDescent="0.2">
      <c r="A49" s="49"/>
      <c r="B49" s="88"/>
      <c r="C49" s="73"/>
      <c r="D49" s="5"/>
      <c r="E49" s="368"/>
      <c r="F49" s="57"/>
      <c r="G49" s="370" t="str">
        <f>Translations!$B$83</f>
        <v>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v>
      </c>
      <c r="H49" s="370"/>
      <c r="I49" s="370"/>
      <c r="J49" s="370"/>
      <c r="K49" s="370"/>
      <c r="L49" s="370"/>
      <c r="M49" s="370"/>
      <c r="N49" s="370"/>
      <c r="O49" s="77"/>
      <c r="P49" s="49"/>
      <c r="Q49" s="49"/>
    </row>
    <row r="50" spans="1:17" s="100" customFormat="1" ht="25.5" customHeight="1" x14ac:dyDescent="0.2">
      <c r="A50" s="49"/>
      <c r="B50" s="88"/>
      <c r="C50" s="73"/>
      <c r="D50" s="5"/>
      <c r="E50" s="368"/>
      <c r="F50" s="57" t="s">
        <v>3</v>
      </c>
      <c r="G50" s="370" t="str">
        <f>Translations!$B$84</f>
        <v>Depreciation period: this should be based on the economic lifetime of the equipment. If not known or clearly defined, a default period of [10] years should be assumed. A default social discount rate of 4% will be applied for the further calculations.</v>
      </c>
      <c r="H50" s="370"/>
      <c r="I50" s="370"/>
      <c r="J50" s="370"/>
      <c r="K50" s="370"/>
      <c r="L50" s="370"/>
      <c r="M50" s="370"/>
      <c r="N50" s="370"/>
      <c r="O50" s="77"/>
      <c r="P50" s="49"/>
      <c r="Q50" s="49"/>
    </row>
    <row r="51" spans="1:17" s="100" customFormat="1" ht="12.75" customHeight="1" x14ac:dyDescent="0.2">
      <c r="A51" s="49"/>
      <c r="B51" s="88"/>
      <c r="C51" s="73"/>
      <c r="D51" s="5"/>
      <c r="E51" s="368"/>
      <c r="F51" s="57" t="s">
        <v>3</v>
      </c>
      <c r="G51" s="370" t="str">
        <f>Translations!$B$85</f>
        <v>Recurring costs per consumer: This is an estimate of the annual costs the consumers have to pay.</v>
      </c>
      <c r="H51" s="370"/>
      <c r="I51" s="370"/>
      <c r="J51" s="370"/>
      <c r="K51" s="370"/>
      <c r="L51" s="370"/>
      <c r="M51" s="370"/>
      <c r="N51" s="370"/>
      <c r="O51" s="77"/>
      <c r="P51" s="49"/>
      <c r="Q51" s="49"/>
    </row>
    <row r="52" spans="1:17" s="100" customFormat="1" ht="6" customHeight="1" x14ac:dyDescent="0.2">
      <c r="A52" s="49"/>
      <c r="B52" s="88"/>
      <c r="C52" s="73"/>
      <c r="D52" s="5"/>
      <c r="E52" s="107"/>
      <c r="F52" s="163"/>
      <c r="G52" s="177"/>
      <c r="H52" s="177"/>
      <c r="I52" s="177"/>
      <c r="J52" s="177"/>
      <c r="K52" s="177"/>
      <c r="L52" s="177"/>
      <c r="M52" s="177"/>
      <c r="N52" s="177"/>
      <c r="O52" s="77"/>
      <c r="P52" s="49"/>
      <c r="Q52" s="49"/>
    </row>
    <row r="53" spans="1:17" s="100" customFormat="1" x14ac:dyDescent="0.2">
      <c r="A53" s="49"/>
      <c r="B53" s="88"/>
      <c r="C53" s="73"/>
      <c r="D53" s="173" t="s">
        <v>4</v>
      </c>
      <c r="E53" s="38" t="str">
        <f>Translations!$B$86</f>
        <v>Current or reference costs incurring on Regulated Entities</v>
      </c>
      <c r="F53" s="107"/>
      <c r="G53" s="107"/>
      <c r="H53" s="107"/>
      <c r="I53" s="107"/>
      <c r="J53" s="107"/>
      <c r="K53" s="107"/>
      <c r="L53" s="107"/>
      <c r="M53" s="5"/>
      <c r="N53" s="107"/>
      <c r="O53" s="77"/>
      <c r="P53" s="49"/>
      <c r="Q53" s="49"/>
    </row>
    <row r="54" spans="1:17" s="100" customFormat="1" ht="25.5" customHeight="1" thickBot="1" x14ac:dyDescent="0.25">
      <c r="A54" s="49"/>
      <c r="B54" s="88"/>
      <c r="C54" s="73"/>
      <c r="D54" s="5"/>
      <c r="E54" s="323" t="str">
        <f>Translations!$B$87</f>
        <v>Please enter here the costs related to your current equipment or used method  OR, when comparing two or more options, the costs related to the reference.</v>
      </c>
      <c r="F54" s="323"/>
      <c r="G54" s="323"/>
      <c r="H54" s="323"/>
      <c r="I54" s="323"/>
      <c r="J54" s="323"/>
      <c r="K54" s="323"/>
      <c r="L54" s="323"/>
      <c r="M54" s="323"/>
      <c r="N54" s="323"/>
      <c r="O54" s="77"/>
      <c r="P54" s="49"/>
      <c r="Q54" s="49"/>
    </row>
    <row r="55" spans="1:17" s="100" customFormat="1" ht="12.75" customHeight="1" x14ac:dyDescent="0.2">
      <c r="A55" s="49"/>
      <c r="B55" s="88"/>
      <c r="C55" s="73"/>
      <c r="D55" s="357" t="str">
        <f>Translations!$B$88</f>
        <v>REFERENCE (Regulated Entity)</v>
      </c>
      <c r="E55" s="327" t="str">
        <f>Translations!$B$68</f>
        <v>Brief description</v>
      </c>
      <c r="F55" s="327"/>
      <c r="G55" s="327"/>
      <c r="H55" s="360" t="str">
        <f>Translations!$B$89</f>
        <v>Investment costs</v>
      </c>
      <c r="I55" s="361"/>
      <c r="J55" s="362"/>
      <c r="K55" s="329" t="str">
        <f>Translations!$B$90</f>
        <v>O&amp;M costs [€/year]</v>
      </c>
      <c r="L55" s="330"/>
      <c r="M55" s="337" t="str">
        <f>Translations!$B$91</f>
        <v>Other costs [€/year]</v>
      </c>
      <c r="N55" s="337" t="str">
        <f>Translations!$B$92</f>
        <v>Annual costs [€]</v>
      </c>
      <c r="O55" s="77"/>
      <c r="P55" s="49"/>
      <c r="Q55" s="49"/>
    </row>
    <row r="56" spans="1:17" s="136" customFormat="1" ht="42" customHeight="1" thickBot="1" x14ac:dyDescent="0.25">
      <c r="A56" s="113"/>
      <c r="B56" s="114"/>
      <c r="C56" s="103"/>
      <c r="D56" s="358"/>
      <c r="E56" s="328"/>
      <c r="F56" s="328"/>
      <c r="G56" s="328"/>
      <c r="H56" s="133" t="str">
        <f>Translations!$B$93</f>
        <v>Investment costs [€]</v>
      </c>
      <c r="I56" s="143" t="str">
        <f>Translations!$B$94</f>
        <v>Depreciation period [years]</v>
      </c>
      <c r="J56" s="144" t="str">
        <f>Translations!$B$95</f>
        <v>Interest rate [%]</v>
      </c>
      <c r="K56" s="335"/>
      <c r="L56" s="336"/>
      <c r="M56" s="363"/>
      <c r="N56" s="338"/>
      <c r="O56" s="78"/>
      <c r="P56" s="113"/>
      <c r="Q56" s="113"/>
    </row>
    <row r="57" spans="1:17" s="100" customFormat="1" ht="15" customHeight="1" x14ac:dyDescent="0.2">
      <c r="A57" s="49"/>
      <c r="B57" s="88"/>
      <c r="C57" s="73"/>
      <c r="D57" s="358"/>
      <c r="E57" s="340"/>
      <c r="F57" s="340"/>
      <c r="G57" s="340"/>
      <c r="H57" s="179"/>
      <c r="I57" s="140"/>
      <c r="J57" s="137"/>
      <c r="K57" s="343"/>
      <c r="L57" s="344"/>
      <c r="M57" s="179"/>
      <c r="N57" s="145" t="str">
        <f>IF(COUNT(H57:M57)&gt;0,IF(COUNT(H57:I57)=2,IF(J57&gt;0,-PMT(J57/100,I57,H57),H57/I57),0)+K57+M57,"")</f>
        <v/>
      </c>
      <c r="O57" s="117"/>
      <c r="P57" s="49"/>
      <c r="Q57" s="49"/>
    </row>
    <row r="58" spans="1:17" s="100" customFormat="1" ht="12.75" customHeight="1" x14ac:dyDescent="0.2">
      <c r="A58" s="49"/>
      <c r="B58" s="88"/>
      <c r="C58" s="73"/>
      <c r="D58" s="358"/>
      <c r="E58" s="346"/>
      <c r="F58" s="346"/>
      <c r="G58" s="346"/>
      <c r="H58" s="178"/>
      <c r="I58" s="141"/>
      <c r="J58" s="138"/>
      <c r="K58" s="349"/>
      <c r="L58" s="350"/>
      <c r="M58" s="178"/>
      <c r="N58" s="146" t="str">
        <f>IF(COUNT(H58:M58)&gt;0,IF(COUNT(H58:I58)=2,IF(J58&gt;0,-PMT(J58/100,I58,H58),H58/I58),0)+K58+M58,"")</f>
        <v/>
      </c>
      <c r="O58" s="77"/>
      <c r="P58" s="49"/>
      <c r="Q58" s="49"/>
    </row>
    <row r="59" spans="1:17" s="100" customFormat="1" ht="12.75" customHeight="1" x14ac:dyDescent="0.2">
      <c r="A59" s="49"/>
      <c r="B59" s="88"/>
      <c r="C59" s="73"/>
      <c r="D59" s="358"/>
      <c r="E59" s="346"/>
      <c r="F59" s="346"/>
      <c r="G59" s="346"/>
      <c r="H59" s="178"/>
      <c r="I59" s="141"/>
      <c r="J59" s="138"/>
      <c r="K59" s="349"/>
      <c r="L59" s="350"/>
      <c r="M59" s="178"/>
      <c r="N59" s="146" t="str">
        <f>IF(COUNT(H59:M59)&gt;0,IF(COUNT(H59:I59)=2,IF(J59&gt;0,-PMT(J59/100,I59,H59),H59/I59),0)+K59+M59,"")</f>
        <v/>
      </c>
      <c r="O59" s="77"/>
      <c r="P59" s="49"/>
      <c r="Q59" s="49"/>
    </row>
    <row r="60" spans="1:17" s="100" customFormat="1" ht="12.75" customHeight="1" x14ac:dyDescent="0.2">
      <c r="A60" s="49"/>
      <c r="B60" s="88"/>
      <c r="C60" s="73"/>
      <c r="D60" s="358"/>
      <c r="E60" s="346"/>
      <c r="F60" s="346"/>
      <c r="G60" s="346"/>
      <c r="H60" s="178"/>
      <c r="I60" s="141"/>
      <c r="J60" s="138"/>
      <c r="K60" s="349"/>
      <c r="L60" s="350"/>
      <c r="M60" s="178"/>
      <c r="N60" s="146" t="str">
        <f>IF(COUNT(H60:M60)&gt;0,IF(COUNT(H60:I60)=2,IF(J60&gt;0,-PMT(J60/100,I60,H60),H60/I60),0)+K60+M60,"")</f>
        <v/>
      </c>
      <c r="O60" s="77"/>
      <c r="P60" s="49"/>
      <c r="Q60" s="49"/>
    </row>
    <row r="61" spans="1:17" s="100" customFormat="1" ht="12.75" customHeight="1" thickBot="1" x14ac:dyDescent="0.25">
      <c r="A61" s="49"/>
      <c r="B61" s="88"/>
      <c r="C61" s="73"/>
      <c r="D61" s="359"/>
      <c r="E61" s="352"/>
      <c r="F61" s="352"/>
      <c r="G61" s="352"/>
      <c r="H61" s="180"/>
      <c r="I61" s="142"/>
      <c r="J61" s="139"/>
      <c r="K61" s="366"/>
      <c r="L61" s="367"/>
      <c r="M61" s="180"/>
      <c r="N61" s="147" t="str">
        <f>IF(COUNT(H61:M61)&gt;0,IF(COUNT(H61:I61)=2,IF(J61&gt;0,-PMT(J61/100,I61,H61),H61/I61),0)+K61+M61,"")</f>
        <v/>
      </c>
      <c r="O61" s="77"/>
      <c r="P61" s="49"/>
      <c r="Q61" s="49"/>
    </row>
    <row r="62" spans="1:17" s="100" customFormat="1" ht="14.25" customHeight="1" thickBot="1" x14ac:dyDescent="0.25">
      <c r="A62" s="49"/>
      <c r="B62" s="88"/>
      <c r="C62" s="73"/>
      <c r="D62" s="5"/>
      <c r="E62" s="107"/>
      <c r="F62" s="107"/>
      <c r="G62" s="107"/>
      <c r="H62" s="107"/>
      <c r="I62" s="107"/>
      <c r="J62" s="107"/>
      <c r="K62" s="107"/>
      <c r="L62" s="64" t="str">
        <f>Translations!$B$96</f>
        <v>Sum</v>
      </c>
      <c r="M62" s="132" t="s">
        <v>5</v>
      </c>
      <c r="N62" s="122" t="str">
        <f>IF(COUNT(N57:N61)&gt;0,SUM(N57:N61),"")</f>
        <v/>
      </c>
      <c r="O62" s="77"/>
      <c r="P62" s="49"/>
      <c r="Q62" s="49"/>
    </row>
    <row r="63" spans="1:17" s="100" customFormat="1" ht="5.0999999999999996" customHeight="1" x14ac:dyDescent="0.2">
      <c r="A63" s="49"/>
      <c r="B63" s="88"/>
      <c r="C63" s="73"/>
      <c r="D63" s="5"/>
      <c r="E63" s="73"/>
      <c r="F63" s="73"/>
      <c r="G63" s="73"/>
      <c r="H63" s="73"/>
      <c r="I63" s="73"/>
      <c r="J63" s="73"/>
      <c r="K63" s="73"/>
      <c r="L63" s="73"/>
      <c r="M63" s="73"/>
      <c r="N63" s="73"/>
      <c r="O63" s="187"/>
      <c r="P63" s="49"/>
      <c r="Q63" s="49"/>
    </row>
    <row r="64" spans="1:17" s="100" customFormat="1" ht="14.25" customHeight="1" x14ac:dyDescent="0.2">
      <c r="A64" s="49"/>
      <c r="B64" s="88"/>
      <c r="C64" s="73"/>
      <c r="D64" s="183" t="s">
        <v>6</v>
      </c>
      <c r="E64" s="38" t="str">
        <f>Translations!$B$97</f>
        <v>Costs of the new equipment or method for Regulated Entities</v>
      </c>
      <c r="F64" s="5"/>
      <c r="G64" s="115"/>
      <c r="H64" s="5"/>
      <c r="I64" s="5"/>
      <c r="J64" s="5"/>
      <c r="K64" s="5"/>
      <c r="L64" s="5"/>
      <c r="M64" s="5"/>
      <c r="N64" s="5"/>
      <c r="O64" s="187"/>
      <c r="P64" s="49"/>
      <c r="Q64" s="49"/>
    </row>
    <row r="65" spans="1:17" s="100" customFormat="1" ht="14.25" customHeight="1" thickBot="1" x14ac:dyDescent="0.25">
      <c r="A65" s="49"/>
      <c r="B65" s="88"/>
      <c r="C65" s="73"/>
      <c r="D65" s="5"/>
      <c r="E65" s="323" t="str">
        <f>Translations!$B$98</f>
        <v>Please enter here the costs related to the use of a new equipment or method which would lead to a higher tier or more accurate method.</v>
      </c>
      <c r="F65" s="323"/>
      <c r="G65" s="323"/>
      <c r="H65" s="323"/>
      <c r="I65" s="323"/>
      <c r="J65" s="323"/>
      <c r="K65" s="323"/>
      <c r="L65" s="323"/>
      <c r="M65" s="323"/>
      <c r="N65" s="323"/>
      <c r="O65" s="77"/>
      <c r="P65" s="49"/>
      <c r="Q65" s="49"/>
    </row>
    <row r="66" spans="1:17" s="100" customFormat="1" ht="12.75" customHeight="1" x14ac:dyDescent="0.2">
      <c r="A66" s="49"/>
      <c r="B66" s="88"/>
      <c r="C66" s="73"/>
      <c r="D66" s="357" t="str">
        <f>Translations!$B$99</f>
        <v>NEW (Regulated Entity)</v>
      </c>
      <c r="E66" s="327" t="str">
        <f>Translations!$B$68</f>
        <v>Brief description</v>
      </c>
      <c r="F66" s="327"/>
      <c r="G66" s="327"/>
      <c r="H66" s="360" t="str">
        <f>Translations!$B$89</f>
        <v>Investment costs</v>
      </c>
      <c r="I66" s="361"/>
      <c r="J66" s="362"/>
      <c r="K66" s="329" t="str">
        <f>Translations!$B$90</f>
        <v>O&amp;M costs [€/year]</v>
      </c>
      <c r="L66" s="330"/>
      <c r="M66" s="337" t="str">
        <f>Translations!$B$91</f>
        <v>Other costs [€/year]</v>
      </c>
      <c r="N66" s="337" t="str">
        <f>Translations!$B$92</f>
        <v>Annual costs [€]</v>
      </c>
      <c r="O66" s="77"/>
      <c r="P66" s="49"/>
      <c r="Q66" s="49"/>
    </row>
    <row r="67" spans="1:17" s="136" customFormat="1" ht="38.25" customHeight="1" thickBot="1" x14ac:dyDescent="0.25">
      <c r="A67" s="113"/>
      <c r="B67" s="114"/>
      <c r="C67" s="103"/>
      <c r="D67" s="358"/>
      <c r="E67" s="328"/>
      <c r="F67" s="328"/>
      <c r="G67" s="328"/>
      <c r="H67" s="133" t="str">
        <f>Translations!$B$93</f>
        <v>Investment costs [€]</v>
      </c>
      <c r="I67" s="143" t="str">
        <f>Translations!$B$94</f>
        <v>Depreciation period [years]</v>
      </c>
      <c r="J67" s="144" t="str">
        <f>Translations!$B$95</f>
        <v>Interest rate [%]</v>
      </c>
      <c r="K67" s="335"/>
      <c r="L67" s="336"/>
      <c r="M67" s="363"/>
      <c r="N67" s="338"/>
      <c r="O67" s="78"/>
      <c r="P67" s="113"/>
      <c r="Q67" s="113"/>
    </row>
    <row r="68" spans="1:17" s="100" customFormat="1" ht="15" customHeight="1" x14ac:dyDescent="0.2">
      <c r="A68" s="49"/>
      <c r="B68" s="88"/>
      <c r="C68" s="73"/>
      <c r="D68" s="358"/>
      <c r="E68" s="339"/>
      <c r="F68" s="340"/>
      <c r="G68" s="364"/>
      <c r="H68" s="179"/>
      <c r="I68" s="140"/>
      <c r="J68" s="137"/>
      <c r="K68" s="343"/>
      <c r="L68" s="344"/>
      <c r="M68" s="179"/>
      <c r="N68" s="145" t="str">
        <f>IF(COUNT(H68:M68)&gt;0,IF(COUNT(H68:I68)=2,IF(J68&gt;0,-PMT(J68/100,I68,H68),H68/I68),0)+K68+M68,"")</f>
        <v/>
      </c>
      <c r="O68" s="77"/>
      <c r="P68" s="49"/>
      <c r="Q68" s="49"/>
    </row>
    <row r="69" spans="1:17" s="100" customFormat="1" ht="12.75" customHeight="1" x14ac:dyDescent="0.2">
      <c r="A69" s="49"/>
      <c r="B69" s="88"/>
      <c r="C69" s="73"/>
      <c r="D69" s="358"/>
      <c r="E69" s="345"/>
      <c r="F69" s="346"/>
      <c r="G69" s="365"/>
      <c r="H69" s="178"/>
      <c r="I69" s="141"/>
      <c r="J69" s="138"/>
      <c r="K69" s="349"/>
      <c r="L69" s="350"/>
      <c r="M69" s="178"/>
      <c r="N69" s="146" t="str">
        <f>IF(COUNT(H69:M69)&gt;0,IF(COUNT(H69:I69)=2,IF(J69&gt;0,-PMT(J69/100,I69,H69),H69/I69),0)+K69+M69,"")</f>
        <v/>
      </c>
      <c r="O69" s="77"/>
      <c r="P69" s="49"/>
      <c r="Q69" s="49"/>
    </row>
    <row r="70" spans="1:17" s="100" customFormat="1" ht="12.75" customHeight="1" x14ac:dyDescent="0.2">
      <c r="A70" s="49"/>
      <c r="B70" s="88"/>
      <c r="C70" s="73"/>
      <c r="D70" s="358"/>
      <c r="E70" s="345"/>
      <c r="F70" s="346"/>
      <c r="G70" s="365"/>
      <c r="H70" s="178"/>
      <c r="I70" s="141"/>
      <c r="J70" s="138"/>
      <c r="K70" s="349"/>
      <c r="L70" s="350"/>
      <c r="M70" s="178"/>
      <c r="N70" s="146" t="str">
        <f>IF(COUNT(H70:M70)&gt;0,IF(COUNT(H70:I70)=2,IF(J70&gt;0,-PMT(J70/100,I70,H70),H70/I70),0)+K70+M70,"")</f>
        <v/>
      </c>
      <c r="O70" s="77"/>
      <c r="P70" s="49"/>
      <c r="Q70" s="49"/>
    </row>
    <row r="71" spans="1:17" s="100" customFormat="1" ht="12.75" customHeight="1" x14ac:dyDescent="0.2">
      <c r="A71" s="49"/>
      <c r="B71" s="88"/>
      <c r="C71" s="73"/>
      <c r="D71" s="358"/>
      <c r="E71" s="345"/>
      <c r="F71" s="346"/>
      <c r="G71" s="365"/>
      <c r="H71" s="178"/>
      <c r="I71" s="141"/>
      <c r="J71" s="138"/>
      <c r="K71" s="349"/>
      <c r="L71" s="350"/>
      <c r="M71" s="178"/>
      <c r="N71" s="146" t="str">
        <f>IF(COUNT(H71:M71)&gt;0,IF(COUNT(H71:I71)=2,IF(J71&gt;0,-PMT(J71/100,I71,H71),H71/I71),0)+K71+M71,"")</f>
        <v/>
      </c>
      <c r="O71" s="77"/>
      <c r="P71" s="49"/>
      <c r="Q71" s="49"/>
    </row>
    <row r="72" spans="1:17" s="100" customFormat="1" ht="12.75" customHeight="1" thickBot="1" x14ac:dyDescent="0.25">
      <c r="A72" s="49"/>
      <c r="B72" s="88"/>
      <c r="C72" s="73"/>
      <c r="D72" s="359"/>
      <c r="E72" s="351"/>
      <c r="F72" s="352"/>
      <c r="G72" s="352"/>
      <c r="H72" s="180"/>
      <c r="I72" s="142"/>
      <c r="J72" s="139"/>
      <c r="K72" s="366"/>
      <c r="L72" s="367"/>
      <c r="M72" s="180"/>
      <c r="N72" s="147" t="str">
        <f>IF(COUNT(H72:M72)&gt;0,IF(COUNT(H72:I72)=2,IF(J72&gt;0,-PMT(J72/100,I72,H72),H72/I72),0)+K72+M72,"")</f>
        <v/>
      </c>
      <c r="O72" s="77"/>
      <c r="P72" s="49"/>
      <c r="Q72" s="49"/>
    </row>
    <row r="73" spans="1:17" s="100" customFormat="1" ht="15" customHeight="1" thickBot="1" x14ac:dyDescent="0.25">
      <c r="A73" s="49"/>
      <c r="B73" s="88"/>
      <c r="C73" s="73"/>
      <c r="D73" s="73"/>
      <c r="E73" s="73"/>
      <c r="F73" s="73"/>
      <c r="G73" s="73"/>
      <c r="H73" s="73"/>
      <c r="I73" s="73"/>
      <c r="J73" s="73"/>
      <c r="K73" s="73"/>
      <c r="L73" s="64" t="str">
        <f>Translations!$B$96</f>
        <v>Sum</v>
      </c>
      <c r="M73" s="132" t="s">
        <v>5</v>
      </c>
      <c r="N73" s="122" t="str">
        <f>IF(COUNT(N68:N72)&gt;0,SUM(N68:N72),"")</f>
        <v/>
      </c>
      <c r="O73" s="77"/>
      <c r="P73" s="49"/>
      <c r="Q73" s="49"/>
    </row>
    <row r="74" spans="1:17" s="100" customFormat="1" ht="12.75" customHeight="1" x14ac:dyDescent="0.2">
      <c r="A74" s="49"/>
      <c r="B74" s="88"/>
      <c r="C74" s="73"/>
      <c r="D74" s="5"/>
      <c r="E74" s="73"/>
      <c r="F74" s="73"/>
      <c r="G74" s="73"/>
      <c r="H74" s="73"/>
      <c r="I74" s="73"/>
      <c r="J74" s="73"/>
      <c r="K74" s="73"/>
      <c r="L74" s="73"/>
      <c r="M74" s="73"/>
      <c r="N74" s="73"/>
      <c r="O74" s="187"/>
      <c r="P74" s="49"/>
      <c r="Q74" s="49"/>
    </row>
    <row r="75" spans="1:17" s="100" customFormat="1" ht="5.0999999999999996" customHeight="1" x14ac:dyDescent="0.2">
      <c r="A75" s="49"/>
      <c r="B75" s="88"/>
      <c r="C75" s="73"/>
      <c r="D75" s="166"/>
      <c r="E75" s="167"/>
      <c r="F75" s="167"/>
      <c r="G75" s="167"/>
      <c r="H75" s="167"/>
      <c r="I75" s="167"/>
      <c r="J75" s="167"/>
      <c r="K75" s="167"/>
      <c r="L75" s="167"/>
      <c r="M75" s="167"/>
      <c r="N75" s="167"/>
      <c r="O75" s="187"/>
      <c r="P75" s="49"/>
      <c r="Q75" s="49"/>
    </row>
    <row r="76" spans="1:17" s="100" customFormat="1" ht="14.25" customHeight="1" x14ac:dyDescent="0.2">
      <c r="A76" s="49"/>
      <c r="B76" s="88"/>
      <c r="C76" s="73"/>
      <c r="D76" s="183" t="s">
        <v>7</v>
      </c>
      <c r="E76" s="38" t="str">
        <f>Translations!$B$100</f>
        <v>Current or reference costs incurring on consumers</v>
      </c>
      <c r="F76" s="38"/>
      <c r="G76" s="38"/>
      <c r="H76" s="38"/>
      <c r="I76" s="38"/>
      <c r="J76" s="38"/>
      <c r="K76" s="107"/>
      <c r="L76" s="64"/>
      <c r="M76" s="132"/>
      <c r="N76" s="160"/>
      <c r="O76" s="77"/>
      <c r="P76" s="49"/>
      <c r="Q76" s="49"/>
    </row>
    <row r="77" spans="1:17" s="100" customFormat="1" ht="14.25" customHeight="1" thickBot="1" x14ac:dyDescent="0.25">
      <c r="A77" s="49"/>
      <c r="B77" s="88"/>
      <c r="C77" s="73"/>
      <c r="D77" s="5"/>
      <c r="E77" s="323" t="str">
        <f>Translations!$B$101</f>
        <v>Please enter here the costs which would incur on consumers' side when you use the current equipment or method.</v>
      </c>
      <c r="F77" s="323"/>
      <c r="G77" s="323"/>
      <c r="H77" s="323"/>
      <c r="I77" s="323"/>
      <c r="J77" s="323"/>
      <c r="K77" s="323"/>
      <c r="L77" s="323"/>
      <c r="M77" s="323"/>
      <c r="N77" s="160"/>
      <c r="O77" s="77"/>
      <c r="P77" s="49"/>
      <c r="Q77" s="49"/>
    </row>
    <row r="78" spans="1:17" s="100" customFormat="1" ht="14.25" customHeight="1" x14ac:dyDescent="0.2">
      <c r="A78" s="49"/>
      <c r="B78" s="88"/>
      <c r="C78" s="73"/>
      <c r="D78" s="324" t="str">
        <f>Translations!$B$102</f>
        <v>REFERENCE (Consumers)</v>
      </c>
      <c r="E78" s="327" t="str">
        <f>Translations!$B$68</f>
        <v>Brief description</v>
      </c>
      <c r="F78" s="327"/>
      <c r="G78" s="327"/>
      <c r="H78" s="329" t="str">
        <f>Translations!$B$103</f>
        <v>Number of consumers impacted</v>
      </c>
      <c r="I78" s="330"/>
      <c r="J78" s="333" t="str">
        <f>Translations!$B$104</f>
        <v>One-off Costs</v>
      </c>
      <c r="K78" s="334"/>
      <c r="L78" s="329" t="str">
        <f>Translations!$B$105</f>
        <v>Reccurring costs per consumer and year [€/consumer/year]</v>
      </c>
      <c r="M78" s="330"/>
      <c r="N78" s="337" t="str">
        <f>Translations!$B$92</f>
        <v>Annual costs [€]</v>
      </c>
      <c r="O78" s="77"/>
      <c r="P78" s="49"/>
      <c r="Q78" s="49"/>
    </row>
    <row r="79" spans="1:17" s="100" customFormat="1" ht="36" customHeight="1" thickBot="1" x14ac:dyDescent="0.25">
      <c r="A79" s="49"/>
      <c r="B79" s="88"/>
      <c r="C79" s="73"/>
      <c r="D79" s="325"/>
      <c r="E79" s="328"/>
      <c r="F79" s="328"/>
      <c r="G79" s="328"/>
      <c r="H79" s="331"/>
      <c r="I79" s="332"/>
      <c r="J79" s="155" t="str">
        <f>Translations!$B$106</f>
        <v>One-off Costs [€/consumer]</v>
      </c>
      <c r="K79" s="164" t="str">
        <f>Translations!$B$94</f>
        <v>Depreciation period [years]</v>
      </c>
      <c r="L79" s="335"/>
      <c r="M79" s="336"/>
      <c r="N79" s="338"/>
      <c r="O79" s="77"/>
      <c r="P79" s="49"/>
      <c r="Q79" s="49"/>
    </row>
    <row r="80" spans="1:17" s="100" customFormat="1" ht="14.25" customHeight="1" x14ac:dyDescent="0.2">
      <c r="A80" s="49"/>
      <c r="B80" s="88"/>
      <c r="C80" s="73"/>
      <c r="D80" s="325"/>
      <c r="E80" s="339"/>
      <c r="F80" s="340"/>
      <c r="G80" s="340"/>
      <c r="H80" s="341"/>
      <c r="I80" s="342"/>
      <c r="J80" s="156"/>
      <c r="K80" s="137"/>
      <c r="L80" s="343"/>
      <c r="M80" s="344"/>
      <c r="N80" s="146" t="str">
        <f>IF(COUNT(H80:M80)&gt;0,IF(COUNT(J80:K80)=2,H80*(-PMT(4/100,K80,J80)),0)+(H80*L80),"")</f>
        <v/>
      </c>
      <c r="O80" s="77"/>
      <c r="P80" s="168"/>
      <c r="Q80" s="49"/>
    </row>
    <row r="81" spans="1:17" s="100" customFormat="1" ht="14.25" customHeight="1" x14ac:dyDescent="0.2">
      <c r="A81" s="49"/>
      <c r="B81" s="88"/>
      <c r="C81" s="73"/>
      <c r="D81" s="325"/>
      <c r="E81" s="345"/>
      <c r="F81" s="346"/>
      <c r="G81" s="346"/>
      <c r="H81" s="347"/>
      <c r="I81" s="348"/>
      <c r="J81" s="157"/>
      <c r="K81" s="138"/>
      <c r="L81" s="349"/>
      <c r="M81" s="350"/>
      <c r="N81" s="146" t="str">
        <f t="shared" ref="N81:N82" si="0">IF(COUNT(H81:M81)&gt;0,IF(COUNT(J81:K81)=2,H81*(-PMT(4/100,K81,J81)),0)+(H81*L81),"")</f>
        <v/>
      </c>
      <c r="O81" s="77"/>
      <c r="P81" s="168"/>
      <c r="Q81" s="49"/>
    </row>
    <row r="82" spans="1:17" s="100" customFormat="1" ht="14.25" customHeight="1" thickBot="1" x14ac:dyDescent="0.25">
      <c r="A82" s="49"/>
      <c r="B82" s="88"/>
      <c r="C82" s="73"/>
      <c r="D82" s="326"/>
      <c r="E82" s="351"/>
      <c r="F82" s="352"/>
      <c r="G82" s="352"/>
      <c r="H82" s="353"/>
      <c r="I82" s="354"/>
      <c r="J82" s="158"/>
      <c r="K82" s="139"/>
      <c r="L82" s="355"/>
      <c r="M82" s="356"/>
      <c r="N82" s="147" t="str">
        <f t="shared" si="0"/>
        <v/>
      </c>
      <c r="O82" s="77"/>
      <c r="P82" s="49"/>
      <c r="Q82" s="49"/>
    </row>
    <row r="83" spans="1:17" s="100" customFormat="1" ht="14.25" customHeight="1" thickBot="1" x14ac:dyDescent="0.25">
      <c r="A83" s="49"/>
      <c r="B83" s="88"/>
      <c r="C83" s="73"/>
      <c r="D83" s="5"/>
      <c r="E83" s="107"/>
      <c r="F83" s="107"/>
      <c r="G83" s="107"/>
      <c r="H83" s="107"/>
      <c r="J83" s="107"/>
      <c r="K83" s="107"/>
      <c r="L83" s="64" t="str">
        <f>Translations!$B$96</f>
        <v>Sum</v>
      </c>
      <c r="M83" s="132" t="s">
        <v>5</v>
      </c>
      <c r="N83" s="122" t="str">
        <f>IF(COUNT(N80:N82)&gt;0,SUM(N80:N82),"")</f>
        <v/>
      </c>
      <c r="O83" s="77"/>
      <c r="P83" s="49"/>
      <c r="Q83" s="49"/>
    </row>
    <row r="84" spans="1:17" s="100" customFormat="1" ht="5.0999999999999996" customHeight="1" x14ac:dyDescent="0.2">
      <c r="A84" s="49"/>
      <c r="B84" s="88"/>
      <c r="C84" s="73"/>
      <c r="D84" s="5"/>
      <c r="E84" s="73"/>
      <c r="F84" s="73"/>
      <c r="G84" s="73"/>
      <c r="H84" s="73"/>
      <c r="I84" s="73"/>
      <c r="J84" s="73"/>
      <c r="K84" s="73"/>
      <c r="L84" s="73"/>
      <c r="M84" s="73"/>
      <c r="N84" s="73"/>
      <c r="O84" s="187"/>
      <c r="P84" s="49"/>
      <c r="Q84" s="49"/>
    </row>
    <row r="85" spans="1:17" s="100" customFormat="1" ht="15" customHeight="1" x14ac:dyDescent="0.2">
      <c r="A85" s="49"/>
      <c r="B85" s="88"/>
      <c r="C85" s="73"/>
      <c r="D85" s="173" t="s">
        <v>8</v>
      </c>
      <c r="E85" s="38" t="str">
        <f>Translations!$B$107</f>
        <v>Consumer cost when new equipment or method is implemented by Regulated Entity</v>
      </c>
      <c r="F85" s="38"/>
      <c r="G85" s="38"/>
      <c r="H85" s="38"/>
      <c r="I85" s="38"/>
      <c r="J85" s="38"/>
      <c r="K85" s="107"/>
      <c r="L85" s="64"/>
      <c r="M85" s="132"/>
      <c r="N85" s="160"/>
      <c r="O85" s="77"/>
      <c r="P85" s="49"/>
      <c r="Q85" s="49"/>
    </row>
    <row r="86" spans="1:17" s="100" customFormat="1" ht="15" customHeight="1" thickBot="1" x14ac:dyDescent="0.25">
      <c r="A86" s="49"/>
      <c r="B86" s="88"/>
      <c r="C86" s="73"/>
      <c r="D86" s="5"/>
      <c r="E86" s="323" t="str">
        <f>Translations!$B$108</f>
        <v>Please enter here the costs which would be incurred by consumers when a more accurate equipment or method is used.</v>
      </c>
      <c r="F86" s="323"/>
      <c r="G86" s="323"/>
      <c r="H86" s="323"/>
      <c r="I86" s="323"/>
      <c r="J86" s="323"/>
      <c r="K86" s="323"/>
      <c r="L86" s="323"/>
      <c r="M86" s="323"/>
      <c r="N86" s="154"/>
      <c r="O86" s="77"/>
      <c r="P86" s="49"/>
      <c r="Q86" s="49"/>
    </row>
    <row r="87" spans="1:17" s="100" customFormat="1" ht="15" customHeight="1" x14ac:dyDescent="0.2">
      <c r="A87" s="49"/>
      <c r="B87" s="88"/>
      <c r="C87" s="73"/>
      <c r="D87" s="324" t="str">
        <f>Translations!$B$109</f>
        <v>NEW (Consumers)</v>
      </c>
      <c r="E87" s="327" t="str">
        <f>Translations!$B$68</f>
        <v>Brief description</v>
      </c>
      <c r="F87" s="327"/>
      <c r="G87" s="327"/>
      <c r="H87" s="329" t="str">
        <f>Translations!$B$103</f>
        <v>Number of consumers impacted</v>
      </c>
      <c r="I87" s="330"/>
      <c r="J87" s="333" t="str">
        <f>Translations!$B$104</f>
        <v>One-off Costs</v>
      </c>
      <c r="K87" s="334"/>
      <c r="L87" s="329" t="str">
        <f>Translations!$B$105</f>
        <v>Reccurring costs per consumer and year [€/consumer/year]</v>
      </c>
      <c r="M87" s="330"/>
      <c r="N87" s="337" t="str">
        <f>Translations!$B$92</f>
        <v>Annual costs [€]</v>
      </c>
      <c r="O87" s="77"/>
      <c r="P87" s="49"/>
      <c r="Q87" s="49"/>
    </row>
    <row r="88" spans="1:17" s="100" customFormat="1" ht="37.5" customHeight="1" thickBot="1" x14ac:dyDescent="0.25">
      <c r="A88" s="49"/>
      <c r="B88" s="88"/>
      <c r="C88" s="73"/>
      <c r="D88" s="325"/>
      <c r="E88" s="328"/>
      <c r="F88" s="328"/>
      <c r="G88" s="328"/>
      <c r="H88" s="331"/>
      <c r="I88" s="332"/>
      <c r="J88" s="155" t="str">
        <f>Translations!$B$106</f>
        <v>One-off Costs [€/consumer]</v>
      </c>
      <c r="K88" s="164" t="str">
        <f>Translations!$B$94</f>
        <v>Depreciation period [years]</v>
      </c>
      <c r="L88" s="335"/>
      <c r="M88" s="336"/>
      <c r="N88" s="338"/>
      <c r="O88" s="77"/>
      <c r="P88" s="49"/>
      <c r="Q88" s="49"/>
    </row>
    <row r="89" spans="1:17" s="100" customFormat="1" ht="15" customHeight="1" x14ac:dyDescent="0.2">
      <c r="A89" s="49"/>
      <c r="B89" s="88"/>
      <c r="C89" s="73"/>
      <c r="D89" s="325"/>
      <c r="E89" s="339"/>
      <c r="F89" s="340"/>
      <c r="G89" s="340"/>
      <c r="H89" s="341"/>
      <c r="I89" s="342"/>
      <c r="J89" s="156"/>
      <c r="K89" s="137"/>
      <c r="L89" s="343"/>
      <c r="M89" s="344"/>
      <c r="N89" s="146" t="str">
        <f>IF(COUNT(H89:M89)&gt;0,IF(COUNT(J89:K89)=2,H89*(IF(4&gt;0,-PMT(4/100,K89,J89),J89/K89)),0)+(H89*L89),"")</f>
        <v/>
      </c>
      <c r="O89" s="77"/>
      <c r="P89" s="49"/>
      <c r="Q89" s="49"/>
    </row>
    <row r="90" spans="1:17" s="100" customFormat="1" ht="15" customHeight="1" x14ac:dyDescent="0.2">
      <c r="A90" s="49"/>
      <c r="B90" s="88"/>
      <c r="C90" s="73"/>
      <c r="D90" s="325"/>
      <c r="E90" s="345"/>
      <c r="F90" s="346"/>
      <c r="G90" s="346"/>
      <c r="H90" s="347"/>
      <c r="I90" s="348"/>
      <c r="J90" s="157"/>
      <c r="K90" s="138"/>
      <c r="L90" s="349"/>
      <c r="M90" s="350"/>
      <c r="N90" s="146" t="str">
        <f>IF(COUNT(H90:M90)&gt;0,IF(COUNT(J90:K90)=2,H90*(IF(4&gt;0,-PMT(4/100,K90,J90),J90/K90)),0)+(H90*L90),"")</f>
        <v/>
      </c>
      <c r="O90" s="77"/>
      <c r="P90" s="49"/>
      <c r="Q90" s="49"/>
    </row>
    <row r="91" spans="1:17" s="100" customFormat="1" ht="15" customHeight="1" thickBot="1" x14ac:dyDescent="0.25">
      <c r="A91" s="49"/>
      <c r="B91" s="88"/>
      <c r="C91" s="73"/>
      <c r="D91" s="326"/>
      <c r="E91" s="351"/>
      <c r="F91" s="352"/>
      <c r="G91" s="352"/>
      <c r="H91" s="353"/>
      <c r="I91" s="354"/>
      <c r="J91" s="158"/>
      <c r="K91" s="139"/>
      <c r="L91" s="355"/>
      <c r="M91" s="356"/>
      <c r="N91" s="147" t="str">
        <f>IF(COUNT(H91:M91)&gt;0,IF(COUNT(J91:K91)=2,H91*(IF(4&gt;0,-PMT(4/100,K91,J91),J91/K91)),0)+(H91*L91),"")</f>
        <v/>
      </c>
      <c r="O91" s="77"/>
      <c r="P91" s="49"/>
      <c r="Q91" s="49"/>
    </row>
    <row r="92" spans="1:17" s="100" customFormat="1" ht="15" customHeight="1" thickBot="1" x14ac:dyDescent="0.25">
      <c r="A92" s="49"/>
      <c r="B92" s="88"/>
      <c r="C92" s="73"/>
      <c r="D92" s="5"/>
      <c r="E92" s="107"/>
      <c r="F92" s="107"/>
      <c r="G92" s="107"/>
      <c r="H92" s="107"/>
      <c r="J92" s="107"/>
      <c r="K92" s="107"/>
      <c r="L92" s="64" t="str">
        <f>Translations!$B$96</f>
        <v>Sum</v>
      </c>
      <c r="M92" s="132" t="s">
        <v>5</v>
      </c>
      <c r="N92" s="122" t="str">
        <f>IF(COUNT(N89:N91)&gt;0,SUM(N89:N91),"")</f>
        <v/>
      </c>
      <c r="O92" s="77"/>
      <c r="P92" s="49"/>
      <c r="Q92" s="49"/>
    </row>
    <row r="93" spans="1:17" s="100" customFormat="1" ht="15" customHeight="1" thickBot="1" x14ac:dyDescent="0.25">
      <c r="A93" s="49"/>
      <c r="B93" s="88"/>
      <c r="C93" s="73"/>
      <c r="E93" s="161"/>
      <c r="F93" s="161"/>
      <c r="G93" s="161"/>
      <c r="H93" s="161"/>
      <c r="I93" s="161"/>
      <c r="J93" s="161"/>
      <c r="K93" s="161"/>
      <c r="L93" s="162"/>
      <c r="M93" s="159"/>
      <c r="N93" s="160"/>
      <c r="O93" s="77"/>
      <c r="P93" s="49"/>
      <c r="Q93" s="49"/>
    </row>
    <row r="94" spans="1:17" s="100" customFormat="1" ht="15" customHeight="1" thickBot="1" x14ac:dyDescent="0.25">
      <c r="A94" s="49"/>
      <c r="B94" s="88"/>
      <c r="C94" s="73"/>
      <c r="D94" s="50" t="s">
        <v>9</v>
      </c>
      <c r="E94" s="319" t="str">
        <f>Translations!$B$110</f>
        <v>Total of the "additional" costs</v>
      </c>
      <c r="F94" s="319"/>
      <c r="G94" s="319"/>
      <c r="H94" s="319"/>
      <c r="I94" s="319"/>
      <c r="J94" s="319"/>
      <c r="K94" s="319"/>
      <c r="L94" s="319"/>
      <c r="M94" s="121" t="s">
        <v>5</v>
      </c>
      <c r="N94" s="122" t="str">
        <f>IF(COUNT(N95:N96)&gt;0,SUM(N95:N96),"")</f>
        <v/>
      </c>
      <c r="O94" s="77"/>
      <c r="P94" s="49"/>
      <c r="Q94" s="49"/>
    </row>
    <row r="95" spans="1:17" s="100" customFormat="1" ht="15" customHeight="1" x14ac:dyDescent="0.2">
      <c r="A95" s="49"/>
      <c r="B95" s="88"/>
      <c r="C95" s="73"/>
      <c r="D95" s="50"/>
      <c r="E95" s="320" t="str">
        <f>Translations!$B$111</f>
        <v>"Additional" costs for the regulated entity</v>
      </c>
      <c r="F95" s="320"/>
      <c r="G95" s="320"/>
      <c r="H95" s="320"/>
      <c r="I95" s="320"/>
      <c r="J95" s="320"/>
      <c r="K95" s="320"/>
      <c r="L95" s="320"/>
      <c r="M95" s="170" t="s">
        <v>5</v>
      </c>
      <c r="N95" s="171" t="str">
        <f>IF(ISNUMBER(N73),N73-IF(ISNUMBER(N62),N62,0),"")</f>
        <v/>
      </c>
      <c r="O95" s="77"/>
      <c r="P95" s="49"/>
      <c r="Q95" s="49"/>
    </row>
    <row r="96" spans="1:17" s="100" customFormat="1" ht="15" customHeight="1" x14ac:dyDescent="0.2">
      <c r="A96" s="49"/>
      <c r="B96" s="88"/>
      <c r="C96" s="73"/>
      <c r="D96" s="50"/>
      <c r="E96" s="320" t="str">
        <f>Translations!$B$112</f>
        <v>"Additional" costs for the consumers</v>
      </c>
      <c r="F96" s="320"/>
      <c r="G96" s="320"/>
      <c r="H96" s="320"/>
      <c r="I96" s="320"/>
      <c r="J96" s="320"/>
      <c r="K96" s="320"/>
      <c r="L96" s="320"/>
      <c r="M96" s="170" t="s">
        <v>5</v>
      </c>
      <c r="N96" s="172" t="str">
        <f>IF(ISNUMBER(N92),N92-IF(ISNUMBER(N83),N83,0),"")</f>
        <v/>
      </c>
      <c r="O96" s="187"/>
      <c r="P96" s="49"/>
      <c r="Q96" s="49"/>
    </row>
    <row r="97" spans="1:17" s="100" customFormat="1" ht="15" customHeight="1" x14ac:dyDescent="0.2">
      <c r="A97" s="49"/>
      <c r="B97" s="88"/>
      <c r="C97" s="73"/>
      <c r="D97" s="50"/>
      <c r="E97" s="321" t="str">
        <f>Translations!$B$113</f>
        <v>A negative value means that the more accurate method may even lead to lower costs (e.g. for consumers).</v>
      </c>
      <c r="F97" s="321"/>
      <c r="G97" s="321"/>
      <c r="H97" s="321"/>
      <c r="I97" s="321"/>
      <c r="J97" s="321"/>
      <c r="K97" s="321"/>
      <c r="L97" s="321"/>
      <c r="M97" s="321"/>
      <c r="N97" s="321"/>
      <c r="O97" s="187"/>
      <c r="P97" s="49"/>
      <c r="Q97" s="49"/>
    </row>
    <row r="98" spans="1:17" s="100" customFormat="1" ht="5.0999999999999996" customHeight="1" x14ac:dyDescent="0.2">
      <c r="A98" s="49"/>
      <c r="B98" s="88"/>
      <c r="C98" s="73"/>
      <c r="D98" s="5"/>
      <c r="E98" s="116"/>
      <c r="F98" s="116"/>
      <c r="G98" s="116"/>
      <c r="H98" s="116"/>
      <c r="I98" s="116"/>
      <c r="J98" s="116"/>
      <c r="K98" s="116"/>
      <c r="L98" s="116"/>
      <c r="M98" s="116"/>
      <c r="N98" s="116"/>
      <c r="O98" s="187"/>
      <c r="P98" s="49"/>
      <c r="Q98" s="49"/>
    </row>
    <row r="99" spans="1:17" s="100" customFormat="1" ht="13.5" thickBot="1" x14ac:dyDescent="0.25">
      <c r="A99" s="49"/>
      <c r="B99" s="88"/>
      <c r="C99" s="73"/>
      <c r="D99" s="5"/>
      <c r="E99" s="93"/>
      <c r="F99" s="93"/>
      <c r="G99" s="50" t="str">
        <f>Translations!$B$114</f>
        <v>EUA price [€/t CO2e]</v>
      </c>
      <c r="H99" s="93"/>
      <c r="I99" s="50" t="str">
        <f>Translations!$B$115</f>
        <v>Average annual emissions</v>
      </c>
      <c r="J99" s="93"/>
      <c r="K99" s="50" t="str">
        <f>Translations!$B$116</f>
        <v>Improvement factor</v>
      </c>
      <c r="L99" s="93"/>
      <c r="M99" s="93"/>
      <c r="N99" s="93"/>
      <c r="O99" s="187"/>
      <c r="P99" s="49"/>
      <c r="Q99" s="49"/>
    </row>
    <row r="100" spans="1:17" s="100" customFormat="1" ht="15" customHeight="1" thickBot="1" x14ac:dyDescent="0.25">
      <c r="A100" s="49"/>
      <c r="B100" s="88"/>
      <c r="C100" s="73"/>
      <c r="D100" s="50" t="s">
        <v>10</v>
      </c>
      <c r="E100" s="319" t="str">
        <f>Translations!$B$117</f>
        <v>Annual Benefits</v>
      </c>
      <c r="F100" s="322"/>
      <c r="G100" s="104">
        <f>EUconst_CarbonPrice</f>
        <v>60</v>
      </c>
      <c r="H100" s="118" t="s">
        <v>11</v>
      </c>
      <c r="I100" s="130"/>
      <c r="J100" s="119" t="s">
        <v>11</v>
      </c>
      <c r="K100" s="105" t="str">
        <f>IF(AND(J19&lt;&gt;"",J19=FALSE),1/100,IF(COUNT(J22,J23)=2,J22-J23,""))</f>
        <v/>
      </c>
      <c r="L100" s="120"/>
      <c r="M100" s="121" t="s">
        <v>5</v>
      </c>
      <c r="N100" s="122" t="str">
        <f>IF(COUNT(G100,I100,K100)=3,G100*I100*K100,"")</f>
        <v/>
      </c>
      <c r="O100" s="187"/>
      <c r="P100" s="49"/>
      <c r="Q100" s="49"/>
    </row>
    <row r="101" spans="1:17" s="100" customFormat="1" ht="12.75" customHeight="1" x14ac:dyDescent="0.2">
      <c r="A101" s="49"/>
      <c r="B101" s="88"/>
      <c r="C101" s="73"/>
      <c r="D101" s="14"/>
      <c r="E101" s="321" t="str">
        <f>Translations!$B$118</f>
        <v>Average annual emissions: Those emissions shall relate to a specific fuel stream.</v>
      </c>
      <c r="F101" s="321"/>
      <c r="G101" s="321"/>
      <c r="H101" s="321"/>
      <c r="I101" s="321"/>
      <c r="J101" s="321"/>
      <c r="K101" s="321"/>
      <c r="L101" s="321"/>
      <c r="M101" s="321"/>
      <c r="N101" s="321"/>
      <c r="O101" s="117"/>
      <c r="P101" s="49"/>
      <c r="Q101" s="49"/>
    </row>
    <row r="102" spans="1:17" s="100" customFormat="1" ht="5.0999999999999996" customHeight="1" thickBot="1" x14ac:dyDescent="0.25">
      <c r="A102" s="49"/>
      <c r="B102" s="88"/>
      <c r="C102" s="73"/>
      <c r="D102" s="14"/>
      <c r="E102" s="116"/>
      <c r="F102" s="116"/>
      <c r="G102" s="116"/>
      <c r="H102" s="116"/>
      <c r="I102" s="116"/>
      <c r="J102" s="116"/>
      <c r="K102" s="116"/>
      <c r="L102" s="116"/>
      <c r="M102" s="116"/>
      <c r="N102" s="116"/>
      <c r="O102" s="117"/>
      <c r="P102" s="49"/>
      <c r="Q102" s="49"/>
    </row>
    <row r="103" spans="1:17" s="100" customFormat="1" ht="15" customHeight="1" thickBot="1" x14ac:dyDescent="0.25">
      <c r="A103" s="188"/>
      <c r="B103" s="127"/>
      <c r="C103" s="189"/>
      <c r="D103" s="50" t="s">
        <v>12</v>
      </c>
      <c r="E103" s="91" t="str">
        <f>Translations!$B$119</f>
        <v>Costs are unreasonable?</v>
      </c>
      <c r="F103" s="190"/>
      <c r="G103" s="190"/>
      <c r="H103" s="191"/>
      <c r="I103" s="106" t="str">
        <f>IF(COUNT(N94,N100)=2,AND(N94&gt;N100,N94&gt;IF(CNTR_SmallEmitter,1000,4000)),"")</f>
        <v/>
      </c>
      <c r="J103" s="38"/>
      <c r="K103" s="38"/>
      <c r="L103" s="38"/>
      <c r="M103" s="38"/>
      <c r="N103" s="38"/>
      <c r="O103" s="192"/>
      <c r="P103" s="188"/>
      <c r="Q103" s="188"/>
    </row>
    <row r="104" spans="1:17" ht="12.75" customHeight="1" thickBot="1" x14ac:dyDescent="0.25">
      <c r="A104" s="84"/>
      <c r="B104" s="88"/>
      <c r="C104" s="65"/>
      <c r="D104" s="7"/>
      <c r="E104" s="66"/>
      <c r="F104" s="6"/>
      <c r="G104" s="8"/>
      <c r="H104" s="8"/>
      <c r="I104" s="8"/>
      <c r="J104" s="8"/>
      <c r="K104" s="8"/>
      <c r="L104" s="8"/>
      <c r="M104" s="8"/>
      <c r="N104" s="8"/>
      <c r="O104" s="76"/>
      <c r="P104" s="61"/>
      <c r="Q104" s="186"/>
    </row>
    <row r="105" spans="1:17" s="100" customFormat="1" ht="12.75" customHeight="1" thickBot="1" x14ac:dyDescent="0.25">
      <c r="A105" s="49"/>
      <c r="B105" s="88"/>
      <c r="C105" s="5"/>
      <c r="D105" s="5"/>
      <c r="E105" s="5"/>
      <c r="F105" s="5"/>
      <c r="G105" s="5"/>
      <c r="H105" s="5"/>
      <c r="I105" s="5"/>
      <c r="J105" s="5"/>
      <c r="K105" s="5"/>
      <c r="L105" s="5"/>
      <c r="M105" s="5"/>
      <c r="N105" s="5"/>
      <c r="O105" s="77"/>
      <c r="P105" s="49"/>
      <c r="Q105" s="49"/>
    </row>
    <row r="106" spans="1:17" s="100" customFormat="1" ht="15.75" customHeight="1" thickBot="1" x14ac:dyDescent="0.25">
      <c r="A106" s="49"/>
      <c r="B106" s="88"/>
      <c r="C106" s="67">
        <f>C17+1</f>
        <v>2</v>
      </c>
      <c r="D106" s="5"/>
      <c r="E106" s="382" t="str">
        <f>Translations!$B$55</f>
        <v>This is an optional tool for calculating whether costs can be considered as unreasonable.</v>
      </c>
      <c r="F106" s="382"/>
      <c r="G106" s="382"/>
      <c r="H106" s="382"/>
      <c r="I106" s="382"/>
      <c r="J106" s="382"/>
      <c r="K106" s="382"/>
      <c r="L106" s="382"/>
      <c r="M106" s="382"/>
      <c r="N106" s="382"/>
      <c r="O106" s="77"/>
      <c r="P106" s="49"/>
      <c r="Q106" s="49"/>
    </row>
    <row r="107" spans="1:17" s="100" customFormat="1" ht="5.0999999999999996" customHeight="1" x14ac:dyDescent="0.2">
      <c r="A107" s="49"/>
      <c r="B107" s="88"/>
      <c r="C107" s="123"/>
      <c r="D107" s="5"/>
      <c r="E107" s="107"/>
      <c r="F107" s="107"/>
      <c r="G107" s="107"/>
      <c r="H107" s="107"/>
      <c r="I107" s="107"/>
      <c r="J107" s="107"/>
      <c r="K107" s="107"/>
      <c r="L107" s="107"/>
      <c r="M107" s="107"/>
      <c r="N107" s="107"/>
      <c r="O107" s="77"/>
      <c r="P107" s="49"/>
      <c r="Q107" s="49"/>
    </row>
    <row r="108" spans="1:17" s="100" customFormat="1" ht="12.75" customHeight="1" x14ac:dyDescent="0.2">
      <c r="A108" s="49"/>
      <c r="B108" s="88"/>
      <c r="C108" s="73"/>
      <c r="D108" s="50" t="s">
        <v>1</v>
      </c>
      <c r="E108" s="319" t="str">
        <f>Translations!$B$56</f>
        <v>Direct impact on accuracy?</v>
      </c>
      <c r="F108" s="319"/>
      <c r="G108" s="319"/>
      <c r="H108" s="319"/>
      <c r="I108" s="322"/>
      <c r="J108" s="135"/>
      <c r="K108" s="108"/>
      <c r="L108" s="108"/>
      <c r="M108" s="108"/>
      <c r="N108" s="108"/>
      <c r="O108" s="77"/>
      <c r="P108" s="49"/>
      <c r="Q108" s="49"/>
    </row>
    <row r="109" spans="1:17" s="100" customFormat="1" ht="38.25" customHeight="1" x14ac:dyDescent="0.2">
      <c r="A109" s="49"/>
      <c r="B109" s="88"/>
      <c r="C109" s="73"/>
      <c r="D109" s="5"/>
      <c r="E109" s="321" t="str">
        <f>Translations!$B$57</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v>
      </c>
      <c r="F109" s="321"/>
      <c r="G109" s="321"/>
      <c r="H109" s="321"/>
      <c r="I109" s="321"/>
      <c r="J109" s="321"/>
      <c r="K109" s="321"/>
      <c r="L109" s="321"/>
      <c r="M109" s="321"/>
      <c r="N109" s="321"/>
      <c r="O109" s="77"/>
      <c r="P109" s="49"/>
      <c r="Q109" s="49"/>
    </row>
    <row r="110" spans="1:17" s="100" customFormat="1" ht="5.0999999999999996" customHeight="1" x14ac:dyDescent="0.2">
      <c r="A110" s="49"/>
      <c r="B110" s="88"/>
      <c r="C110" s="73"/>
      <c r="D110" s="5"/>
      <c r="E110" s="181"/>
      <c r="F110" s="181"/>
      <c r="G110" s="181"/>
      <c r="H110" s="181"/>
      <c r="I110" s="181"/>
      <c r="J110" s="181"/>
      <c r="K110" s="181"/>
      <c r="L110" s="181"/>
      <c r="M110" s="181"/>
      <c r="N110" s="181"/>
      <c r="O110" s="77"/>
      <c r="P110" s="49"/>
      <c r="Q110" s="49"/>
    </row>
    <row r="111" spans="1:17" s="100" customFormat="1" ht="12.75" customHeight="1" x14ac:dyDescent="0.2">
      <c r="A111" s="49"/>
      <c r="B111" s="88"/>
      <c r="C111" s="73"/>
      <c r="D111" s="5"/>
      <c r="E111" s="376" t="str">
        <f>Translations!$B$58</f>
        <v>Uncertainty currently achieved:</v>
      </c>
      <c r="F111" s="376"/>
      <c r="G111" s="376"/>
      <c r="H111" s="376"/>
      <c r="I111" s="377"/>
      <c r="J111" s="129"/>
      <c r="K111" s="153" t="str">
        <f>IF(J111&lt;0,EUconst_ERR_Inconsistent,"")</f>
        <v/>
      </c>
      <c r="L111" s="107"/>
      <c r="M111" s="107"/>
      <c r="N111" s="107"/>
      <c r="O111" s="77"/>
      <c r="P111" s="49"/>
      <c r="Q111" s="110" t="b">
        <f>AND(J108&lt;&gt;"",J108=FALSE)</f>
        <v>0</v>
      </c>
    </row>
    <row r="112" spans="1:17" s="100" customFormat="1" ht="12.75" customHeight="1" x14ac:dyDescent="0.2">
      <c r="A112" s="49"/>
      <c r="B112" s="88"/>
      <c r="C112" s="73"/>
      <c r="D112" s="5"/>
      <c r="E112" s="376" t="str">
        <f>Translations!$B$59</f>
        <v>Uncertainty related to the tier required:</v>
      </c>
      <c r="F112" s="376"/>
      <c r="G112" s="376"/>
      <c r="H112" s="376"/>
      <c r="I112" s="377"/>
      <c r="J112" s="129"/>
      <c r="K112" s="107"/>
      <c r="L112" s="107"/>
      <c r="M112" s="107"/>
      <c r="N112" s="107"/>
      <c r="O112" s="77"/>
      <c r="P112" s="49"/>
      <c r="Q112" s="110" t="b">
        <f>Q111</f>
        <v>0</v>
      </c>
    </row>
    <row r="113" spans="1:17" s="100" customFormat="1" ht="5.0999999999999996" customHeight="1" x14ac:dyDescent="0.2">
      <c r="A113" s="49"/>
      <c r="B113" s="88"/>
      <c r="C113" s="73"/>
      <c r="D113" s="5"/>
      <c r="E113" s="109"/>
      <c r="F113" s="109"/>
      <c r="G113" s="109"/>
      <c r="H113" s="109"/>
      <c r="I113" s="109"/>
      <c r="J113" s="107"/>
      <c r="K113" s="107"/>
      <c r="L113" s="107"/>
      <c r="M113" s="107"/>
      <c r="N113" s="107"/>
      <c r="O113" s="77"/>
      <c r="P113" s="49"/>
      <c r="Q113" s="49"/>
    </row>
    <row r="114" spans="1:17" s="100" customFormat="1" ht="7.5" customHeight="1" x14ac:dyDescent="0.2">
      <c r="A114" s="49"/>
      <c r="B114" s="88"/>
      <c r="C114" s="73"/>
      <c r="D114" s="5"/>
      <c r="E114" s="109"/>
      <c r="F114" s="109"/>
      <c r="G114" s="109"/>
      <c r="H114" s="109"/>
      <c r="I114" s="109"/>
      <c r="J114" s="107"/>
      <c r="K114" s="107"/>
      <c r="L114" s="107"/>
      <c r="M114" s="107"/>
      <c r="N114" s="107"/>
      <c r="O114" s="77"/>
      <c r="P114" s="49"/>
      <c r="Q114" s="49"/>
    </row>
    <row r="115" spans="1:17" s="100" customFormat="1" ht="12.75" customHeight="1" x14ac:dyDescent="0.2">
      <c r="A115" s="49"/>
      <c r="B115" s="88"/>
      <c r="C115" s="73"/>
      <c r="D115" s="50" t="s">
        <v>2</v>
      </c>
      <c r="E115" s="378" t="str">
        <f>Translations!$B$60</f>
        <v>Types of costs</v>
      </c>
      <c r="F115" s="378"/>
      <c r="G115" s="378"/>
      <c r="H115" s="378"/>
      <c r="I115" s="378"/>
      <c r="J115" s="378"/>
      <c r="K115" s="378"/>
      <c r="L115" s="378"/>
      <c r="M115" s="378"/>
      <c r="N115" s="378"/>
      <c r="O115" s="77"/>
      <c r="P115" s="49"/>
      <c r="Q115" s="49"/>
    </row>
    <row r="116" spans="1:17" s="100" customFormat="1" ht="38.25" customHeight="1" x14ac:dyDescent="0.2">
      <c r="A116" s="49"/>
      <c r="B116" s="88"/>
      <c r="C116" s="73"/>
      <c r="D116" s="5"/>
      <c r="E116" s="379" t="str">
        <f>Translations!$B$61</f>
        <v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v>
      </c>
      <c r="F116" s="379"/>
      <c r="G116" s="379"/>
      <c r="H116" s="379"/>
      <c r="I116" s="379"/>
      <c r="J116" s="379"/>
      <c r="K116" s="379"/>
      <c r="L116" s="379"/>
      <c r="M116" s="379"/>
      <c r="N116" s="379"/>
      <c r="O116" s="77"/>
      <c r="P116" s="49"/>
      <c r="Q116" s="49"/>
    </row>
    <row r="117" spans="1:17" s="100" customFormat="1" ht="24" customHeight="1" x14ac:dyDescent="0.2">
      <c r="A117" s="49"/>
      <c r="B117" s="88"/>
      <c r="C117" s="73"/>
      <c r="D117" s="5"/>
      <c r="E117" s="380" t="str">
        <f>Translations!$B$62</f>
        <v>Please note that for the assessment of unreasonable costs only 'additional costs' are relevant, i.e. which the regulated entity can demonstrate to the satisfaction of the competent authority that they can be clearly attributed to the improvement under consideration.</v>
      </c>
      <c r="F117" s="380"/>
      <c r="G117" s="380"/>
      <c r="H117" s="380"/>
      <c r="I117" s="380"/>
      <c r="J117" s="380"/>
      <c r="K117" s="380"/>
      <c r="L117" s="380"/>
      <c r="M117" s="380"/>
      <c r="N117" s="380"/>
      <c r="O117" s="77"/>
      <c r="P117" s="49"/>
      <c r="Q117" s="49"/>
    </row>
    <row r="118" spans="1:17" s="100" customFormat="1" ht="12.75" customHeight="1" x14ac:dyDescent="0.2">
      <c r="A118" s="49"/>
      <c r="B118" s="88"/>
      <c r="C118" s="73"/>
      <c r="D118" s="5"/>
      <c r="E118" s="169" t="s">
        <v>3</v>
      </c>
      <c r="F118" s="381" t="str">
        <f>Translations!$B$63</f>
        <v>This means the difference between the current costs and the cost of e.g. more accurate or reliable measuring equipment or methods, OR</v>
      </c>
      <c r="G118" s="381"/>
      <c r="H118" s="381"/>
      <c r="I118" s="381"/>
      <c r="J118" s="381"/>
      <c r="K118" s="381"/>
      <c r="L118" s="381"/>
      <c r="M118" s="381"/>
      <c r="N118" s="381"/>
      <c r="O118" s="77"/>
      <c r="P118" s="49"/>
      <c r="Q118" s="49"/>
    </row>
    <row r="119" spans="1:17" s="100" customFormat="1" ht="25.5" customHeight="1" x14ac:dyDescent="0.2">
      <c r="A119" s="49"/>
      <c r="B119" s="88"/>
      <c r="C119" s="73"/>
      <c r="D119" s="5"/>
      <c r="E119" s="169" t="s">
        <v>3</v>
      </c>
      <c r="F119" s="381" t="str">
        <f>Translations!$B$64</f>
        <v>where the regulated entity has to use a new method anyway, and has the choice between different options, only the costs of the more expensive (but more accurate or reliable) method less the costs that would be incurred to replace the method anyway should be considered.</v>
      </c>
      <c r="G119" s="381"/>
      <c r="H119" s="381"/>
      <c r="I119" s="381"/>
      <c r="J119" s="381"/>
      <c r="K119" s="381"/>
      <c r="L119" s="381"/>
      <c r="M119" s="381"/>
      <c r="N119" s="381"/>
      <c r="O119" s="77"/>
      <c r="P119" s="49"/>
      <c r="Q119" s="49"/>
    </row>
    <row r="120" spans="1:17" s="100" customFormat="1" ht="12.75" customHeight="1" x14ac:dyDescent="0.2">
      <c r="A120" s="49"/>
      <c r="B120" s="88"/>
      <c r="C120" s="73"/>
      <c r="D120" s="5"/>
      <c r="E120" s="371" t="str">
        <f>Translations!$B$65</f>
        <v>In order to only consider "additional" costs for regulated entity you may:</v>
      </c>
      <c r="F120" s="371"/>
      <c r="G120" s="371"/>
      <c r="H120" s="371"/>
      <c r="I120" s="371"/>
      <c r="J120" s="371"/>
      <c r="K120" s="371"/>
      <c r="L120" s="371"/>
      <c r="M120" s="371"/>
      <c r="N120" s="371"/>
      <c r="O120" s="77"/>
      <c r="P120" s="49"/>
      <c r="Q120" s="49"/>
    </row>
    <row r="121" spans="1:17" s="100" customFormat="1" ht="12.75" customHeight="1" x14ac:dyDescent="0.2">
      <c r="A121" s="49"/>
      <c r="B121" s="88"/>
      <c r="C121" s="73"/>
      <c r="D121" s="5"/>
      <c r="E121" s="169" t="s">
        <v>3</v>
      </c>
      <c r="F121" s="371" t="str">
        <f>Translations!$B$66</f>
        <v>enter current costs or costs of the reference system under i. and iii., and costs related to new equipment or measures under ii. and iv.</v>
      </c>
      <c r="G121" s="371"/>
      <c r="H121" s="371"/>
      <c r="I121" s="371"/>
      <c r="J121" s="371"/>
      <c r="K121" s="371"/>
      <c r="L121" s="371"/>
      <c r="M121" s="371"/>
      <c r="N121" s="371"/>
      <c r="O121" s="77"/>
      <c r="P121" s="49"/>
      <c r="Q121" s="49"/>
    </row>
    <row r="122" spans="1:17" s="100" customFormat="1" ht="12.75" customHeight="1" x14ac:dyDescent="0.2">
      <c r="A122" s="49"/>
      <c r="B122" s="88"/>
      <c r="C122" s="73"/>
      <c r="D122" s="5"/>
      <c r="E122" s="169" t="s">
        <v>3</v>
      </c>
      <c r="F122" s="371" t="str">
        <f>Translations!$B$67</f>
        <v>only enter the additional costs under ii. and iv.</v>
      </c>
      <c r="G122" s="371"/>
      <c r="H122" s="371"/>
      <c r="I122" s="371"/>
      <c r="J122" s="371"/>
      <c r="K122" s="371"/>
      <c r="L122" s="371"/>
      <c r="M122" s="371"/>
      <c r="N122" s="371"/>
      <c r="O122" s="77"/>
      <c r="P122" s="49"/>
      <c r="Q122" s="49"/>
    </row>
    <row r="123" spans="1:17" s="100" customFormat="1" ht="5.0999999999999996" customHeight="1" x14ac:dyDescent="0.2">
      <c r="A123" s="49"/>
      <c r="B123" s="88"/>
      <c r="C123" s="73"/>
      <c r="D123" s="5"/>
      <c r="E123" s="116"/>
      <c r="F123" s="107"/>
      <c r="G123" s="107"/>
      <c r="H123" s="107"/>
      <c r="I123" s="107"/>
      <c r="J123" s="107"/>
      <c r="K123" s="107"/>
      <c r="L123" s="107"/>
      <c r="M123" s="5"/>
      <c r="N123" s="107"/>
      <c r="O123" s="77"/>
      <c r="P123" s="49"/>
      <c r="Q123" s="49"/>
    </row>
    <row r="124" spans="1:17" s="100" customFormat="1" ht="25.5" customHeight="1" x14ac:dyDescent="0.2">
      <c r="A124" s="89"/>
      <c r="B124" s="88"/>
      <c r="C124" s="5"/>
      <c r="D124" s="5"/>
      <c r="E124" s="56" t="str">
        <f>Translations!$B$68</f>
        <v>Brief description</v>
      </c>
      <c r="F124" s="372" t="str">
        <f>Translations!$B$69</f>
        <v>Please enter here a brief description. This description should also include information on e.g. the parameter the costs refer to (released fuel amounts, any calculation factor, the scope factor), the depreciation period of investments costs, the O&amp;M costs, the underlying assumptions, etc.</v>
      </c>
      <c r="G124" s="372"/>
      <c r="H124" s="372"/>
      <c r="I124" s="372"/>
      <c r="J124" s="372"/>
      <c r="K124" s="372"/>
      <c r="L124" s="372"/>
      <c r="M124" s="372"/>
      <c r="N124" s="372"/>
      <c r="O124" s="111"/>
      <c r="P124" s="165"/>
      <c r="Q124" s="112"/>
    </row>
    <row r="125" spans="1:17" s="100" customFormat="1" ht="12.75" customHeight="1" x14ac:dyDescent="0.2">
      <c r="A125" s="89"/>
      <c r="B125" s="88"/>
      <c r="C125" s="5"/>
      <c r="D125" s="5"/>
      <c r="E125" s="373" t="str">
        <f>Translations!$B$70</f>
        <v>Type of costs for regulated entities</v>
      </c>
      <c r="F125" s="375" t="str">
        <f>Translations!$B$71</f>
        <v>It can be distinguished between:</v>
      </c>
      <c r="G125" s="375"/>
      <c r="H125" s="375"/>
      <c r="I125" s="375"/>
      <c r="J125" s="375"/>
      <c r="K125" s="375"/>
      <c r="L125" s="375"/>
      <c r="M125" s="375"/>
      <c r="N125" s="375"/>
      <c r="O125" s="111"/>
      <c r="P125" s="165"/>
      <c r="Q125" s="112"/>
    </row>
    <row r="126" spans="1:17" s="100" customFormat="1" ht="25.5" customHeight="1" x14ac:dyDescent="0.2">
      <c r="A126" s="89"/>
      <c r="B126" s="88"/>
      <c r="C126" s="5"/>
      <c r="D126" s="5"/>
      <c r="E126" s="374"/>
      <c r="F126" s="57" t="s">
        <v>3</v>
      </c>
      <c r="G126" s="370" t="str">
        <f>Translations!$B$72</f>
        <v>Investment costs: These are the investment costs of e.g. measurement equipment or the set-up costs for the scope factor method (e.g. IT system for the 'chain of custody' method, or the development of 'indirect methods').</v>
      </c>
      <c r="H126" s="370"/>
      <c r="I126" s="370"/>
      <c r="J126" s="370"/>
      <c r="K126" s="370"/>
      <c r="L126" s="370"/>
      <c r="M126" s="370"/>
      <c r="N126" s="370"/>
      <c r="O126" s="111"/>
      <c r="P126" s="165"/>
      <c r="Q126" s="112"/>
    </row>
    <row r="127" spans="1:17" s="100" customFormat="1" ht="38.85" customHeight="1" x14ac:dyDescent="0.2">
      <c r="A127" s="89"/>
      <c r="B127" s="88"/>
      <c r="C127" s="5"/>
      <c r="D127" s="5"/>
      <c r="E127" s="374"/>
      <c r="F127" s="57" t="s">
        <v>3</v>
      </c>
      <c r="G127" s="370" t="str">
        <f>Translations!$B$73</f>
        <v>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127" s="370"/>
      <c r="I127" s="370"/>
      <c r="J127" s="370"/>
      <c r="K127" s="370"/>
      <c r="L127" s="370"/>
      <c r="M127" s="370"/>
      <c r="N127" s="370"/>
      <c r="O127" s="117"/>
      <c r="P127" s="165"/>
      <c r="Q127" s="112"/>
    </row>
    <row r="128" spans="1:17" s="100" customFormat="1" ht="12.75" customHeight="1" x14ac:dyDescent="0.2">
      <c r="A128" s="89"/>
      <c r="B128" s="88"/>
      <c r="C128" s="5"/>
      <c r="D128" s="5"/>
      <c r="E128" s="374"/>
      <c r="F128" s="57" t="s">
        <v>3</v>
      </c>
      <c r="G128" s="370" t="str">
        <f>Translations!$B$74</f>
        <v>Interest rate: This is the interest rate associated with the investment entered as %. Entries here are optional.</v>
      </c>
      <c r="H128" s="370"/>
      <c r="I128" s="370"/>
      <c r="J128" s="370"/>
      <c r="K128" s="370"/>
      <c r="L128" s="370"/>
      <c r="M128" s="370"/>
      <c r="N128" s="370"/>
      <c r="O128" s="117"/>
      <c r="P128" s="165"/>
      <c r="Q128" s="112"/>
    </row>
    <row r="129" spans="1:17" s="100" customFormat="1" ht="25.5" customHeight="1" x14ac:dyDescent="0.2">
      <c r="A129" s="89"/>
      <c r="B129" s="88"/>
      <c r="C129" s="5"/>
      <c r="D129" s="5"/>
      <c r="E129" s="374"/>
      <c r="F129" s="57" t="s">
        <v>3</v>
      </c>
      <c r="G129" s="370" t="str">
        <f>Translations!$B$75</f>
        <v>O&amp;M costs: These are the operating &amp; maintenance costs of e.g. the equipment or the method applied,  include any internal labour costs related to O&amp;M that can clearly attributed to the improvement.</v>
      </c>
      <c r="H129" s="370"/>
      <c r="I129" s="370"/>
      <c r="J129" s="370"/>
      <c r="K129" s="370"/>
      <c r="L129" s="370"/>
      <c r="M129" s="370"/>
      <c r="N129" s="370"/>
      <c r="O129" s="111"/>
      <c r="P129" s="165"/>
      <c r="Q129" s="112"/>
    </row>
    <row r="130" spans="1:17" s="100" customFormat="1" ht="25.5" customHeight="1" x14ac:dyDescent="0.2">
      <c r="A130" s="89"/>
      <c r="B130" s="88"/>
      <c r="C130" s="5"/>
      <c r="D130" s="5"/>
      <c r="E130" s="374"/>
      <c r="F130" s="57" t="s">
        <v>3</v>
      </c>
      <c r="G130" s="370" t="str">
        <f>Translations!$B$76</f>
        <v>Any other costs: These are any other relevant annual costs, e.g. laboratory costs, or costs incurring due to delays in any business operations for the implementation of the improvement, etc.</v>
      </c>
      <c r="H130" s="370"/>
      <c r="I130" s="370"/>
      <c r="J130" s="370"/>
      <c r="K130" s="370"/>
      <c r="L130" s="370"/>
      <c r="M130" s="370"/>
      <c r="N130" s="370"/>
      <c r="O130" s="111"/>
      <c r="P130" s="165"/>
      <c r="Q130" s="112"/>
    </row>
    <row r="131" spans="1:17" s="100" customFormat="1" ht="5.0999999999999996" customHeight="1" x14ac:dyDescent="0.2">
      <c r="A131" s="49"/>
      <c r="B131" s="88"/>
      <c r="C131" s="73"/>
      <c r="D131" s="5"/>
      <c r="E131" s="107"/>
      <c r="F131" s="107"/>
      <c r="G131" s="107"/>
      <c r="H131" s="107"/>
      <c r="I131" s="107"/>
      <c r="J131" s="107"/>
      <c r="K131" s="107"/>
      <c r="L131" s="107"/>
      <c r="M131" s="5"/>
      <c r="N131" s="107"/>
      <c r="O131" s="77"/>
      <c r="P131" s="49"/>
      <c r="Q131" s="49"/>
    </row>
    <row r="132" spans="1:17" s="100" customFormat="1" ht="38.25" customHeight="1" x14ac:dyDescent="0.2">
      <c r="A132" s="49"/>
      <c r="B132" s="88"/>
      <c r="C132" s="73"/>
      <c r="D132" s="5"/>
      <c r="E132" s="368" t="str">
        <f>Translations!$B$77</f>
        <v>Type of costs for consumers</v>
      </c>
      <c r="F132" s="369" t="str">
        <f>Translations!$B$78</f>
        <v>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v>
      </c>
      <c r="G132" s="369"/>
      <c r="H132" s="369"/>
      <c r="I132" s="369"/>
      <c r="J132" s="369"/>
      <c r="K132" s="369"/>
      <c r="L132" s="369"/>
      <c r="M132" s="369"/>
      <c r="N132" s="369"/>
      <c r="O132" s="77"/>
      <c r="P132" s="113"/>
      <c r="Q132" s="49"/>
    </row>
    <row r="133" spans="1:17" s="100" customFormat="1" ht="38.25" customHeight="1" x14ac:dyDescent="0.2">
      <c r="A133" s="49"/>
      <c r="B133" s="88"/>
      <c r="C133" s="73"/>
      <c r="D133" s="5"/>
      <c r="E133" s="368"/>
      <c r="F133" s="370" t="str">
        <f>Translations!$B$79</f>
        <v>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v>
      </c>
      <c r="G133" s="370"/>
      <c r="H133" s="370"/>
      <c r="I133" s="370"/>
      <c r="J133" s="370"/>
      <c r="K133" s="370"/>
      <c r="L133" s="370"/>
      <c r="M133" s="370"/>
      <c r="N133" s="370"/>
      <c r="O133" s="77"/>
      <c r="P133" s="113"/>
      <c r="Q133" s="49"/>
    </row>
    <row r="134" spans="1:17" s="100" customFormat="1" ht="12.75" customHeight="1" x14ac:dyDescent="0.2">
      <c r="A134" s="49"/>
      <c r="B134" s="88"/>
      <c r="C134" s="73"/>
      <c r="D134" s="5"/>
      <c r="E134" s="368"/>
      <c r="F134" s="370" t="str">
        <f>Translations!$B$71</f>
        <v>It can be distinguished between:</v>
      </c>
      <c r="G134" s="370"/>
      <c r="H134" s="370"/>
      <c r="I134" s="370"/>
      <c r="J134" s="370"/>
      <c r="K134" s="370"/>
      <c r="L134" s="370"/>
      <c r="M134" s="370"/>
      <c r="N134" s="370"/>
      <c r="O134" s="77"/>
      <c r="P134" s="113"/>
      <c r="Q134" s="49"/>
    </row>
    <row r="135" spans="1:17" s="100" customFormat="1" ht="12.75" customHeight="1" x14ac:dyDescent="0.2">
      <c r="A135" s="49"/>
      <c r="B135" s="88"/>
      <c r="C135" s="73"/>
      <c r="D135" s="5"/>
      <c r="E135" s="368"/>
      <c r="F135" s="163" t="s">
        <v>3</v>
      </c>
      <c r="G135" s="370" t="str">
        <f>Translations!$B$80</f>
        <v>Number of consumers: This should be a conservative estimate of the number of consumers.</v>
      </c>
      <c r="H135" s="370"/>
      <c r="I135" s="370"/>
      <c r="J135" s="370"/>
      <c r="K135" s="370"/>
      <c r="L135" s="370"/>
      <c r="M135" s="370"/>
      <c r="N135" s="370"/>
      <c r="O135" s="77"/>
      <c r="P135" s="113"/>
      <c r="Q135" s="49"/>
    </row>
    <row r="136" spans="1:17" s="100" customFormat="1" ht="12.75" customHeight="1" x14ac:dyDescent="0.2">
      <c r="A136" s="49"/>
      <c r="B136" s="88"/>
      <c r="C136" s="73"/>
      <c r="D136" s="5"/>
      <c r="E136" s="368"/>
      <c r="F136" s="163"/>
      <c r="G136" s="370" t="str">
        <f>Translations!$B$81</f>
        <v>For example, [50] intermediate fuel traders and [200 000] consumers would be impacted by the different methods applied.</v>
      </c>
      <c r="H136" s="370"/>
      <c r="I136" s="370"/>
      <c r="J136" s="370"/>
      <c r="K136" s="370"/>
      <c r="L136" s="370"/>
      <c r="M136" s="370"/>
      <c r="N136" s="370"/>
      <c r="O136" s="77"/>
      <c r="P136" s="113"/>
      <c r="Q136" s="49"/>
    </row>
    <row r="137" spans="1:17" s="100" customFormat="1" ht="12.75" customHeight="1" x14ac:dyDescent="0.2">
      <c r="A137" s="49"/>
      <c r="B137" s="88"/>
      <c r="C137" s="73"/>
      <c r="D137" s="5"/>
      <c r="E137" s="368"/>
      <c r="F137" s="57" t="s">
        <v>3</v>
      </c>
      <c r="G137" s="370" t="str">
        <f>Translations!$B$82</f>
        <v xml:space="preserve">One-off costs: similar to the investment costs above, these are costs consumers have to pay only once, e.g. upfront. 
</v>
      </c>
      <c r="H137" s="370"/>
      <c r="I137" s="370"/>
      <c r="J137" s="370"/>
      <c r="K137" s="370"/>
      <c r="L137" s="370"/>
      <c r="M137" s="370"/>
      <c r="N137" s="370"/>
      <c r="O137" s="77"/>
      <c r="P137" s="49"/>
      <c r="Q137" s="49"/>
    </row>
    <row r="138" spans="1:17" s="100" customFormat="1" ht="51" customHeight="1" x14ac:dyDescent="0.2">
      <c r="A138" s="49"/>
      <c r="B138" s="88"/>
      <c r="C138" s="73"/>
      <c r="D138" s="5"/>
      <c r="E138" s="368"/>
      <c r="F138" s="57"/>
      <c r="G138" s="370" t="str">
        <f>Translations!$B$83</f>
        <v>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v>
      </c>
      <c r="H138" s="370"/>
      <c r="I138" s="370"/>
      <c r="J138" s="370"/>
      <c r="K138" s="370"/>
      <c r="L138" s="370"/>
      <c r="M138" s="370"/>
      <c r="N138" s="370"/>
      <c r="O138" s="77"/>
      <c r="P138" s="49"/>
      <c r="Q138" s="49"/>
    </row>
    <row r="139" spans="1:17" s="100" customFormat="1" ht="25.5" customHeight="1" x14ac:dyDescent="0.2">
      <c r="A139" s="49"/>
      <c r="B139" s="88"/>
      <c r="C139" s="73"/>
      <c r="D139" s="5"/>
      <c r="E139" s="368"/>
      <c r="F139" s="57" t="s">
        <v>3</v>
      </c>
      <c r="G139" s="370" t="str">
        <f>Translations!$B$84</f>
        <v>Depreciation period: this should be based on the economic lifetime of the equipment. If not known or clearly defined, a default period of [10] years should be assumed. A default social discount rate of 4% will be applied for the further calculations.</v>
      </c>
      <c r="H139" s="370"/>
      <c r="I139" s="370"/>
      <c r="J139" s="370"/>
      <c r="K139" s="370"/>
      <c r="L139" s="370"/>
      <c r="M139" s="370"/>
      <c r="N139" s="370"/>
      <c r="O139" s="77"/>
      <c r="P139" s="49"/>
      <c r="Q139" s="49"/>
    </row>
    <row r="140" spans="1:17" s="100" customFormat="1" ht="12.75" customHeight="1" x14ac:dyDescent="0.2">
      <c r="A140" s="49"/>
      <c r="B140" s="88"/>
      <c r="C140" s="73"/>
      <c r="D140" s="5"/>
      <c r="E140" s="368"/>
      <c r="F140" s="57" t="s">
        <v>3</v>
      </c>
      <c r="G140" s="370" t="str">
        <f>Translations!$B$85</f>
        <v>Recurring costs per consumer: This is an estimate of the annual costs the consumers have to pay.</v>
      </c>
      <c r="H140" s="370"/>
      <c r="I140" s="370"/>
      <c r="J140" s="370"/>
      <c r="K140" s="370"/>
      <c r="L140" s="370"/>
      <c r="M140" s="370"/>
      <c r="N140" s="370"/>
      <c r="O140" s="77"/>
      <c r="P140" s="49"/>
      <c r="Q140" s="49"/>
    </row>
    <row r="141" spans="1:17" s="100" customFormat="1" ht="6" customHeight="1" x14ac:dyDescent="0.2">
      <c r="A141" s="49"/>
      <c r="B141" s="88"/>
      <c r="C141" s="73"/>
      <c r="D141" s="5"/>
      <c r="E141" s="107"/>
      <c r="F141" s="163"/>
      <c r="G141" s="177"/>
      <c r="H141" s="177"/>
      <c r="I141" s="177"/>
      <c r="J141" s="177"/>
      <c r="K141" s="177"/>
      <c r="L141" s="177"/>
      <c r="M141" s="177"/>
      <c r="N141" s="177"/>
      <c r="O141" s="77"/>
      <c r="P141" s="49"/>
      <c r="Q141" s="49"/>
    </row>
    <row r="142" spans="1:17" s="100" customFormat="1" x14ac:dyDescent="0.2">
      <c r="A142" s="49"/>
      <c r="B142" s="88"/>
      <c r="C142" s="73"/>
      <c r="D142" s="173" t="s">
        <v>4</v>
      </c>
      <c r="E142" s="38" t="str">
        <f>Translations!$B$86</f>
        <v>Current or reference costs incurring on Regulated Entities</v>
      </c>
      <c r="F142" s="107"/>
      <c r="G142" s="107"/>
      <c r="H142" s="107"/>
      <c r="I142" s="107"/>
      <c r="J142" s="107"/>
      <c r="K142" s="107"/>
      <c r="L142" s="107"/>
      <c r="M142" s="5"/>
      <c r="N142" s="107"/>
      <c r="O142" s="77"/>
      <c r="P142" s="49"/>
      <c r="Q142" s="49"/>
    </row>
    <row r="143" spans="1:17" s="100" customFormat="1" ht="25.5" customHeight="1" thickBot="1" x14ac:dyDescent="0.25">
      <c r="A143" s="49"/>
      <c r="B143" s="88"/>
      <c r="C143" s="73"/>
      <c r="D143" s="5"/>
      <c r="E143" s="323" t="str">
        <f>Translations!$B$87</f>
        <v>Please enter here the costs related to your current equipment or used method  OR, when comparing two or more options, the costs related to the reference.</v>
      </c>
      <c r="F143" s="323"/>
      <c r="G143" s="323"/>
      <c r="H143" s="323"/>
      <c r="I143" s="323"/>
      <c r="J143" s="323"/>
      <c r="K143" s="323"/>
      <c r="L143" s="323"/>
      <c r="M143" s="323"/>
      <c r="N143" s="323"/>
      <c r="O143" s="77"/>
      <c r="P143" s="49"/>
      <c r="Q143" s="49"/>
    </row>
    <row r="144" spans="1:17" s="100" customFormat="1" ht="12.75" customHeight="1" x14ac:dyDescent="0.2">
      <c r="A144" s="49"/>
      <c r="B144" s="88"/>
      <c r="C144" s="73"/>
      <c r="D144" s="357" t="str">
        <f>Translations!$B$88</f>
        <v>REFERENCE (Regulated Entity)</v>
      </c>
      <c r="E144" s="327" t="str">
        <f>Translations!$B$68</f>
        <v>Brief description</v>
      </c>
      <c r="F144" s="327"/>
      <c r="G144" s="327"/>
      <c r="H144" s="360" t="str">
        <f>Translations!$B$89</f>
        <v>Investment costs</v>
      </c>
      <c r="I144" s="361"/>
      <c r="J144" s="362"/>
      <c r="K144" s="329" t="str">
        <f>Translations!$B$90</f>
        <v>O&amp;M costs [€/year]</v>
      </c>
      <c r="L144" s="330"/>
      <c r="M144" s="337" t="str">
        <f>Translations!$B$91</f>
        <v>Other costs [€/year]</v>
      </c>
      <c r="N144" s="337" t="str">
        <f>Translations!$B$92</f>
        <v>Annual costs [€]</v>
      </c>
      <c r="O144" s="77"/>
      <c r="P144" s="49"/>
      <c r="Q144" s="49"/>
    </row>
    <row r="145" spans="1:17" s="136" customFormat="1" ht="42" customHeight="1" thickBot="1" x14ac:dyDescent="0.25">
      <c r="A145" s="113"/>
      <c r="B145" s="114"/>
      <c r="C145" s="103"/>
      <c r="D145" s="358"/>
      <c r="E145" s="328"/>
      <c r="F145" s="328"/>
      <c r="G145" s="328"/>
      <c r="H145" s="133" t="str">
        <f>Translations!$B$93</f>
        <v>Investment costs [€]</v>
      </c>
      <c r="I145" s="143" t="str">
        <f>Translations!$B$94</f>
        <v>Depreciation period [years]</v>
      </c>
      <c r="J145" s="144" t="str">
        <f>Translations!$B$95</f>
        <v>Interest rate [%]</v>
      </c>
      <c r="K145" s="335"/>
      <c r="L145" s="336"/>
      <c r="M145" s="363"/>
      <c r="N145" s="338"/>
      <c r="O145" s="78"/>
      <c r="P145" s="113"/>
      <c r="Q145" s="113"/>
    </row>
    <row r="146" spans="1:17" s="100" customFormat="1" ht="15" customHeight="1" x14ac:dyDescent="0.2">
      <c r="A146" s="49"/>
      <c r="B146" s="88"/>
      <c r="C146" s="73"/>
      <c r="D146" s="358"/>
      <c r="E146" s="340"/>
      <c r="F146" s="340"/>
      <c r="G146" s="340"/>
      <c r="H146" s="179"/>
      <c r="I146" s="140"/>
      <c r="J146" s="137"/>
      <c r="K146" s="343"/>
      <c r="L146" s="344"/>
      <c r="M146" s="179"/>
      <c r="N146" s="145" t="str">
        <f>IF(COUNT(H146:M146)&gt;0,IF(COUNT(H146:I146)=2,IF(J146&gt;0,-PMT(J146/100,I146,H146),H146/I146),0)+K146+M146,"")</f>
        <v/>
      </c>
      <c r="O146" s="117"/>
      <c r="P146" s="49"/>
      <c r="Q146" s="49"/>
    </row>
    <row r="147" spans="1:17" s="100" customFormat="1" ht="12.75" customHeight="1" x14ac:dyDescent="0.2">
      <c r="A147" s="49"/>
      <c r="B147" s="88"/>
      <c r="C147" s="73"/>
      <c r="D147" s="358"/>
      <c r="E147" s="346"/>
      <c r="F147" s="346"/>
      <c r="G147" s="346"/>
      <c r="H147" s="178"/>
      <c r="I147" s="141"/>
      <c r="J147" s="138"/>
      <c r="K147" s="349"/>
      <c r="L147" s="350"/>
      <c r="M147" s="178"/>
      <c r="N147" s="146" t="str">
        <f>IF(COUNT(H147:M147)&gt;0,IF(COUNT(H147:I147)=2,IF(J147&gt;0,-PMT(J147/100,I147,H147),H147/I147),0)+K147+M147,"")</f>
        <v/>
      </c>
      <c r="O147" s="77"/>
      <c r="P147" s="49"/>
      <c r="Q147" s="49"/>
    </row>
    <row r="148" spans="1:17" s="100" customFormat="1" ht="12.75" customHeight="1" x14ac:dyDescent="0.2">
      <c r="A148" s="49"/>
      <c r="B148" s="88"/>
      <c r="C148" s="73"/>
      <c r="D148" s="358"/>
      <c r="E148" s="346"/>
      <c r="F148" s="346"/>
      <c r="G148" s="346"/>
      <c r="H148" s="178"/>
      <c r="I148" s="141"/>
      <c r="J148" s="138"/>
      <c r="K148" s="349"/>
      <c r="L148" s="350"/>
      <c r="M148" s="178"/>
      <c r="N148" s="146" t="str">
        <f>IF(COUNT(H148:M148)&gt;0,IF(COUNT(H148:I148)=2,IF(J148&gt;0,-PMT(J148/100,I148,H148),H148/I148),0)+K148+M148,"")</f>
        <v/>
      </c>
      <c r="O148" s="77"/>
      <c r="P148" s="49"/>
      <c r="Q148" s="49"/>
    </row>
    <row r="149" spans="1:17" s="100" customFormat="1" ht="12.75" customHeight="1" x14ac:dyDescent="0.2">
      <c r="A149" s="49"/>
      <c r="B149" s="88"/>
      <c r="C149" s="73"/>
      <c r="D149" s="358"/>
      <c r="E149" s="346"/>
      <c r="F149" s="346"/>
      <c r="G149" s="346"/>
      <c r="H149" s="178"/>
      <c r="I149" s="141"/>
      <c r="J149" s="138"/>
      <c r="K149" s="349"/>
      <c r="L149" s="350"/>
      <c r="M149" s="178"/>
      <c r="N149" s="146" t="str">
        <f>IF(COUNT(H149:M149)&gt;0,IF(COUNT(H149:I149)=2,IF(J149&gt;0,-PMT(J149/100,I149,H149),H149/I149),0)+K149+M149,"")</f>
        <v/>
      </c>
      <c r="O149" s="77"/>
      <c r="P149" s="49"/>
      <c r="Q149" s="49"/>
    </row>
    <row r="150" spans="1:17" s="100" customFormat="1" ht="12.75" customHeight="1" thickBot="1" x14ac:dyDescent="0.25">
      <c r="A150" s="49"/>
      <c r="B150" s="88"/>
      <c r="C150" s="73"/>
      <c r="D150" s="359"/>
      <c r="E150" s="352"/>
      <c r="F150" s="352"/>
      <c r="G150" s="352"/>
      <c r="H150" s="180"/>
      <c r="I150" s="142"/>
      <c r="J150" s="139"/>
      <c r="K150" s="366"/>
      <c r="L150" s="367"/>
      <c r="M150" s="180"/>
      <c r="N150" s="147" t="str">
        <f>IF(COUNT(H150:M150)&gt;0,IF(COUNT(H150:I150)=2,IF(J150&gt;0,-PMT(J150/100,I150,H150),H150/I150),0)+K150+M150,"")</f>
        <v/>
      </c>
      <c r="O150" s="77"/>
      <c r="P150" s="49"/>
      <c r="Q150" s="49"/>
    </row>
    <row r="151" spans="1:17" s="100" customFormat="1" ht="14.25" customHeight="1" thickBot="1" x14ac:dyDescent="0.25">
      <c r="A151" s="49"/>
      <c r="B151" s="88"/>
      <c r="C151" s="73"/>
      <c r="D151" s="5"/>
      <c r="E151" s="107"/>
      <c r="F151" s="107"/>
      <c r="G151" s="107"/>
      <c r="H151" s="107"/>
      <c r="I151" s="107"/>
      <c r="J151" s="107"/>
      <c r="K151" s="107"/>
      <c r="L151" s="64" t="str">
        <f>Translations!$B$96</f>
        <v>Sum</v>
      </c>
      <c r="M151" s="132" t="s">
        <v>5</v>
      </c>
      <c r="N151" s="122" t="str">
        <f>IF(COUNT(N146:N150)&gt;0,SUM(N146:N150),"")</f>
        <v/>
      </c>
      <c r="O151" s="77"/>
      <c r="P151" s="49"/>
      <c r="Q151" s="49"/>
    </row>
    <row r="152" spans="1:17" s="100" customFormat="1" ht="5.0999999999999996" customHeight="1" x14ac:dyDescent="0.2">
      <c r="A152" s="49"/>
      <c r="B152" s="88"/>
      <c r="C152" s="73"/>
      <c r="D152" s="5"/>
      <c r="E152" s="73"/>
      <c r="F152" s="73"/>
      <c r="G152" s="73"/>
      <c r="H152" s="73"/>
      <c r="I152" s="73"/>
      <c r="J152" s="73"/>
      <c r="K152" s="73"/>
      <c r="L152" s="73"/>
      <c r="M152" s="73"/>
      <c r="N152" s="73"/>
      <c r="O152" s="187"/>
      <c r="P152" s="49"/>
      <c r="Q152" s="49"/>
    </row>
    <row r="153" spans="1:17" s="100" customFormat="1" ht="14.25" customHeight="1" x14ac:dyDescent="0.2">
      <c r="A153" s="49"/>
      <c r="B153" s="88"/>
      <c r="C153" s="73"/>
      <c r="D153" s="183" t="s">
        <v>6</v>
      </c>
      <c r="E153" s="38" t="str">
        <f>Translations!$B$97</f>
        <v>Costs of the new equipment or method for Regulated Entities</v>
      </c>
      <c r="F153" s="5"/>
      <c r="G153" s="115"/>
      <c r="H153" s="5"/>
      <c r="I153" s="5"/>
      <c r="J153" s="5"/>
      <c r="K153" s="5"/>
      <c r="L153" s="5"/>
      <c r="M153" s="5"/>
      <c r="N153" s="5"/>
      <c r="O153" s="187"/>
      <c r="P153" s="49"/>
      <c r="Q153" s="49"/>
    </row>
    <row r="154" spans="1:17" s="100" customFormat="1" ht="14.25" customHeight="1" thickBot="1" x14ac:dyDescent="0.25">
      <c r="A154" s="49"/>
      <c r="B154" s="88"/>
      <c r="C154" s="73"/>
      <c r="D154" s="5"/>
      <c r="E154" s="323" t="str">
        <f>Translations!$B$98</f>
        <v>Please enter here the costs related to the use of a new equipment or method which would lead to a higher tier or more accurate method.</v>
      </c>
      <c r="F154" s="323"/>
      <c r="G154" s="323"/>
      <c r="H154" s="323"/>
      <c r="I154" s="323"/>
      <c r="J154" s="323"/>
      <c r="K154" s="323"/>
      <c r="L154" s="323"/>
      <c r="M154" s="323"/>
      <c r="N154" s="323"/>
      <c r="O154" s="77"/>
      <c r="P154" s="49"/>
      <c r="Q154" s="49"/>
    </row>
    <row r="155" spans="1:17" s="100" customFormat="1" ht="12.75" customHeight="1" x14ac:dyDescent="0.2">
      <c r="A155" s="49"/>
      <c r="B155" s="88"/>
      <c r="C155" s="73"/>
      <c r="D155" s="357" t="str">
        <f>Translations!$B$99</f>
        <v>NEW (Regulated Entity)</v>
      </c>
      <c r="E155" s="327" t="str">
        <f>Translations!$B$68</f>
        <v>Brief description</v>
      </c>
      <c r="F155" s="327"/>
      <c r="G155" s="327"/>
      <c r="H155" s="360" t="str">
        <f>Translations!$B$89</f>
        <v>Investment costs</v>
      </c>
      <c r="I155" s="361"/>
      <c r="J155" s="362"/>
      <c r="K155" s="329" t="str">
        <f>Translations!$B$90</f>
        <v>O&amp;M costs [€/year]</v>
      </c>
      <c r="L155" s="330"/>
      <c r="M155" s="337" t="str">
        <f>Translations!$B$91</f>
        <v>Other costs [€/year]</v>
      </c>
      <c r="N155" s="337" t="str">
        <f>Translations!$B$92</f>
        <v>Annual costs [€]</v>
      </c>
      <c r="O155" s="77"/>
      <c r="P155" s="49"/>
      <c r="Q155" s="49"/>
    </row>
    <row r="156" spans="1:17" s="136" customFormat="1" ht="38.25" customHeight="1" thickBot="1" x14ac:dyDescent="0.25">
      <c r="A156" s="113"/>
      <c r="B156" s="114"/>
      <c r="C156" s="103"/>
      <c r="D156" s="358"/>
      <c r="E156" s="328"/>
      <c r="F156" s="328"/>
      <c r="G156" s="328"/>
      <c r="H156" s="133" t="str">
        <f>Translations!$B$93</f>
        <v>Investment costs [€]</v>
      </c>
      <c r="I156" s="143" t="str">
        <f>Translations!$B$94</f>
        <v>Depreciation period [years]</v>
      </c>
      <c r="J156" s="144" t="str">
        <f>Translations!$B$95</f>
        <v>Interest rate [%]</v>
      </c>
      <c r="K156" s="335"/>
      <c r="L156" s="336"/>
      <c r="M156" s="363"/>
      <c r="N156" s="338"/>
      <c r="O156" s="78"/>
      <c r="P156" s="113"/>
      <c r="Q156" s="113"/>
    </row>
    <row r="157" spans="1:17" s="100" customFormat="1" ht="15" customHeight="1" x14ac:dyDescent="0.2">
      <c r="A157" s="49"/>
      <c r="B157" s="88"/>
      <c r="C157" s="73"/>
      <c r="D157" s="358"/>
      <c r="E157" s="339"/>
      <c r="F157" s="340"/>
      <c r="G157" s="364"/>
      <c r="H157" s="179"/>
      <c r="I157" s="140"/>
      <c r="J157" s="137"/>
      <c r="K157" s="343"/>
      <c r="L157" s="344"/>
      <c r="M157" s="179"/>
      <c r="N157" s="145" t="str">
        <f>IF(COUNT(H157:M157)&gt;0,IF(COUNT(H157:I157)=2,IF(J157&gt;0,-PMT(J157/100,I157,H157),H157/I157),0)+K157+M157,"")</f>
        <v/>
      </c>
      <c r="O157" s="77"/>
      <c r="P157" s="49"/>
      <c r="Q157" s="49"/>
    </row>
    <row r="158" spans="1:17" s="100" customFormat="1" ht="12.75" customHeight="1" x14ac:dyDescent="0.2">
      <c r="A158" s="49"/>
      <c r="B158" s="88"/>
      <c r="C158" s="73"/>
      <c r="D158" s="358"/>
      <c r="E158" s="345"/>
      <c r="F158" s="346"/>
      <c r="G158" s="365"/>
      <c r="H158" s="178"/>
      <c r="I158" s="141"/>
      <c r="J158" s="138"/>
      <c r="K158" s="349"/>
      <c r="L158" s="350"/>
      <c r="M158" s="178"/>
      <c r="N158" s="146" t="str">
        <f>IF(COUNT(H158:M158)&gt;0,IF(COUNT(H158:I158)=2,IF(J158&gt;0,-PMT(J158/100,I158,H158),H158/I158),0)+K158+M158,"")</f>
        <v/>
      </c>
      <c r="O158" s="77"/>
      <c r="P158" s="49"/>
      <c r="Q158" s="49"/>
    </row>
    <row r="159" spans="1:17" s="100" customFormat="1" ht="12.75" customHeight="1" x14ac:dyDescent="0.2">
      <c r="A159" s="49"/>
      <c r="B159" s="88"/>
      <c r="C159" s="73"/>
      <c r="D159" s="358"/>
      <c r="E159" s="345"/>
      <c r="F159" s="346"/>
      <c r="G159" s="365"/>
      <c r="H159" s="178"/>
      <c r="I159" s="141"/>
      <c r="J159" s="138"/>
      <c r="K159" s="349"/>
      <c r="L159" s="350"/>
      <c r="M159" s="178"/>
      <c r="N159" s="146" t="str">
        <f>IF(COUNT(H159:M159)&gt;0,IF(COUNT(H159:I159)=2,IF(J159&gt;0,-PMT(J159/100,I159,H159),H159/I159),0)+K159+M159,"")</f>
        <v/>
      </c>
      <c r="O159" s="77"/>
      <c r="P159" s="49"/>
      <c r="Q159" s="49"/>
    </row>
    <row r="160" spans="1:17" s="100" customFormat="1" ht="12.75" customHeight="1" x14ac:dyDescent="0.2">
      <c r="A160" s="49"/>
      <c r="B160" s="88"/>
      <c r="C160" s="73"/>
      <c r="D160" s="358"/>
      <c r="E160" s="345"/>
      <c r="F160" s="346"/>
      <c r="G160" s="365"/>
      <c r="H160" s="178"/>
      <c r="I160" s="141"/>
      <c r="J160" s="138"/>
      <c r="K160" s="349"/>
      <c r="L160" s="350"/>
      <c r="M160" s="178"/>
      <c r="N160" s="146" t="str">
        <f>IF(COUNT(H160:M160)&gt;0,IF(COUNT(H160:I160)=2,IF(J160&gt;0,-PMT(J160/100,I160,H160),H160/I160),0)+K160+M160,"")</f>
        <v/>
      </c>
      <c r="O160" s="77"/>
      <c r="P160" s="49"/>
      <c r="Q160" s="49"/>
    </row>
    <row r="161" spans="1:17" s="100" customFormat="1" ht="12.75" customHeight="1" thickBot="1" x14ac:dyDescent="0.25">
      <c r="A161" s="49"/>
      <c r="B161" s="88"/>
      <c r="C161" s="73"/>
      <c r="D161" s="359"/>
      <c r="E161" s="351"/>
      <c r="F161" s="352"/>
      <c r="G161" s="352"/>
      <c r="H161" s="180"/>
      <c r="I161" s="142"/>
      <c r="J161" s="139"/>
      <c r="K161" s="366"/>
      <c r="L161" s="367"/>
      <c r="M161" s="180"/>
      <c r="N161" s="147" t="str">
        <f>IF(COUNT(H161:M161)&gt;0,IF(COUNT(H161:I161)=2,IF(J161&gt;0,-PMT(J161/100,I161,H161),H161/I161),0)+K161+M161,"")</f>
        <v/>
      </c>
      <c r="O161" s="77"/>
      <c r="P161" s="49"/>
      <c r="Q161" s="49"/>
    </row>
    <row r="162" spans="1:17" s="100" customFormat="1" ht="15" customHeight="1" thickBot="1" x14ac:dyDescent="0.25">
      <c r="A162" s="49"/>
      <c r="B162" s="88"/>
      <c r="C162" s="73"/>
      <c r="D162" s="73"/>
      <c r="E162" s="73"/>
      <c r="F162" s="73"/>
      <c r="G162" s="73"/>
      <c r="H162" s="73"/>
      <c r="I162" s="73"/>
      <c r="J162" s="73"/>
      <c r="K162" s="73"/>
      <c r="L162" s="64" t="str">
        <f>Translations!$B$96</f>
        <v>Sum</v>
      </c>
      <c r="M162" s="132" t="s">
        <v>5</v>
      </c>
      <c r="N162" s="122" t="str">
        <f>IF(COUNT(N157:N161)&gt;0,SUM(N157:N161),"")</f>
        <v/>
      </c>
      <c r="O162" s="77"/>
      <c r="P162" s="49"/>
      <c r="Q162" s="49"/>
    </row>
    <row r="163" spans="1:17" s="100" customFormat="1" ht="12.75" customHeight="1" x14ac:dyDescent="0.2">
      <c r="A163" s="49"/>
      <c r="B163" s="88"/>
      <c r="C163" s="73"/>
      <c r="D163" s="5"/>
      <c r="E163" s="73"/>
      <c r="F163" s="73"/>
      <c r="G163" s="73"/>
      <c r="H163" s="73"/>
      <c r="I163" s="73"/>
      <c r="J163" s="73"/>
      <c r="K163" s="73"/>
      <c r="L163" s="73"/>
      <c r="M163" s="73"/>
      <c r="N163" s="73"/>
      <c r="O163" s="187"/>
      <c r="P163" s="49"/>
      <c r="Q163" s="49"/>
    </row>
    <row r="164" spans="1:17" s="100" customFormat="1" ht="5.0999999999999996" customHeight="1" x14ac:dyDescent="0.2">
      <c r="A164" s="49"/>
      <c r="B164" s="88"/>
      <c r="C164" s="73"/>
      <c r="D164" s="166"/>
      <c r="E164" s="167"/>
      <c r="F164" s="167"/>
      <c r="G164" s="167"/>
      <c r="H164" s="167"/>
      <c r="I164" s="167"/>
      <c r="J164" s="167"/>
      <c r="K164" s="167"/>
      <c r="L164" s="167"/>
      <c r="M164" s="167"/>
      <c r="N164" s="167"/>
      <c r="O164" s="187"/>
      <c r="P164" s="49"/>
      <c r="Q164" s="49"/>
    </row>
    <row r="165" spans="1:17" s="100" customFormat="1" ht="14.25" customHeight="1" x14ac:dyDescent="0.2">
      <c r="A165" s="49"/>
      <c r="B165" s="88"/>
      <c r="C165" s="73"/>
      <c r="D165" s="183" t="s">
        <v>7</v>
      </c>
      <c r="E165" s="38" t="str">
        <f>Translations!$B$100</f>
        <v>Current or reference costs incurring on consumers</v>
      </c>
      <c r="F165" s="38"/>
      <c r="G165" s="38"/>
      <c r="H165" s="38"/>
      <c r="I165" s="38"/>
      <c r="J165" s="38"/>
      <c r="K165" s="107"/>
      <c r="L165" s="64"/>
      <c r="M165" s="132"/>
      <c r="N165" s="160"/>
      <c r="O165" s="77"/>
      <c r="P165" s="49"/>
      <c r="Q165" s="49"/>
    </row>
    <row r="166" spans="1:17" s="100" customFormat="1" ht="14.25" customHeight="1" thickBot="1" x14ac:dyDescent="0.25">
      <c r="A166" s="49"/>
      <c r="B166" s="88"/>
      <c r="C166" s="73"/>
      <c r="D166" s="5"/>
      <c r="E166" s="323" t="str">
        <f>Translations!$B$101</f>
        <v>Please enter here the costs which would incur on consumers' side when you use the current equipment or method.</v>
      </c>
      <c r="F166" s="323"/>
      <c r="G166" s="323"/>
      <c r="H166" s="323"/>
      <c r="I166" s="323"/>
      <c r="J166" s="323"/>
      <c r="K166" s="323"/>
      <c r="L166" s="323"/>
      <c r="M166" s="323"/>
      <c r="N166" s="160"/>
      <c r="O166" s="77"/>
      <c r="P166" s="49"/>
      <c r="Q166" s="49"/>
    </row>
    <row r="167" spans="1:17" s="100" customFormat="1" ht="14.25" customHeight="1" x14ac:dyDescent="0.2">
      <c r="A167" s="49"/>
      <c r="B167" s="88"/>
      <c r="C167" s="73"/>
      <c r="D167" s="324" t="str">
        <f>Translations!$B$102</f>
        <v>REFERENCE (Consumers)</v>
      </c>
      <c r="E167" s="327" t="str">
        <f>Translations!$B$68</f>
        <v>Brief description</v>
      </c>
      <c r="F167" s="327"/>
      <c r="G167" s="327"/>
      <c r="H167" s="329" t="str">
        <f>Translations!$B$103</f>
        <v>Number of consumers impacted</v>
      </c>
      <c r="I167" s="330"/>
      <c r="J167" s="333" t="str">
        <f>Translations!$B$104</f>
        <v>One-off Costs</v>
      </c>
      <c r="K167" s="334"/>
      <c r="L167" s="329" t="str">
        <f>Translations!$B$105</f>
        <v>Reccurring costs per consumer and year [€/consumer/year]</v>
      </c>
      <c r="M167" s="330"/>
      <c r="N167" s="337" t="str">
        <f>Translations!$B$92</f>
        <v>Annual costs [€]</v>
      </c>
      <c r="O167" s="77"/>
      <c r="P167" s="49"/>
      <c r="Q167" s="49"/>
    </row>
    <row r="168" spans="1:17" s="100" customFormat="1" ht="36" customHeight="1" thickBot="1" x14ac:dyDescent="0.25">
      <c r="A168" s="49"/>
      <c r="B168" s="88"/>
      <c r="C168" s="73"/>
      <c r="D168" s="325"/>
      <c r="E168" s="328"/>
      <c r="F168" s="328"/>
      <c r="G168" s="328"/>
      <c r="H168" s="331"/>
      <c r="I168" s="332"/>
      <c r="J168" s="155" t="str">
        <f>Translations!$B$106</f>
        <v>One-off Costs [€/consumer]</v>
      </c>
      <c r="K168" s="164" t="str">
        <f>Translations!$B$94</f>
        <v>Depreciation period [years]</v>
      </c>
      <c r="L168" s="335"/>
      <c r="M168" s="336"/>
      <c r="N168" s="338"/>
      <c r="O168" s="77"/>
      <c r="P168" s="49"/>
      <c r="Q168" s="49"/>
    </row>
    <row r="169" spans="1:17" s="100" customFormat="1" ht="14.25" customHeight="1" x14ac:dyDescent="0.2">
      <c r="A169" s="49"/>
      <c r="B169" s="88"/>
      <c r="C169" s="73"/>
      <c r="D169" s="325"/>
      <c r="E169" s="339"/>
      <c r="F169" s="340"/>
      <c r="G169" s="340"/>
      <c r="H169" s="341"/>
      <c r="I169" s="342"/>
      <c r="J169" s="156"/>
      <c r="K169" s="137"/>
      <c r="L169" s="343"/>
      <c r="M169" s="344"/>
      <c r="N169" s="146" t="str">
        <f>IF(COUNT(H169:M169)&gt;0,IF(COUNT(J169:K169)=2,H169*(-PMT(4/100,K169,J169)),0)+(H169*L169),"")</f>
        <v/>
      </c>
      <c r="O169" s="77"/>
      <c r="P169" s="168"/>
      <c r="Q169" s="49"/>
    </row>
    <row r="170" spans="1:17" s="100" customFormat="1" ht="14.25" customHeight="1" x14ac:dyDescent="0.2">
      <c r="A170" s="49"/>
      <c r="B170" s="88"/>
      <c r="C170" s="73"/>
      <c r="D170" s="325"/>
      <c r="E170" s="345"/>
      <c r="F170" s="346"/>
      <c r="G170" s="346"/>
      <c r="H170" s="347"/>
      <c r="I170" s="348"/>
      <c r="J170" s="157"/>
      <c r="K170" s="138"/>
      <c r="L170" s="349"/>
      <c r="M170" s="350"/>
      <c r="N170" s="146" t="str">
        <f t="shared" ref="N170:N171" si="1">IF(COUNT(H170:M170)&gt;0,IF(COUNT(J170:K170)=2,H170*(-PMT(4/100,K170,J170)),0)+(H170*L170),"")</f>
        <v/>
      </c>
      <c r="O170" s="77"/>
      <c r="P170" s="168"/>
      <c r="Q170" s="49"/>
    </row>
    <row r="171" spans="1:17" s="100" customFormat="1" ht="14.25" customHeight="1" thickBot="1" x14ac:dyDescent="0.25">
      <c r="A171" s="49"/>
      <c r="B171" s="88"/>
      <c r="C171" s="73"/>
      <c r="D171" s="326"/>
      <c r="E171" s="351"/>
      <c r="F171" s="352"/>
      <c r="G171" s="352"/>
      <c r="H171" s="353"/>
      <c r="I171" s="354"/>
      <c r="J171" s="158"/>
      <c r="K171" s="139"/>
      <c r="L171" s="355"/>
      <c r="M171" s="356"/>
      <c r="N171" s="147" t="str">
        <f t="shared" si="1"/>
        <v/>
      </c>
      <c r="O171" s="77"/>
      <c r="P171" s="49"/>
      <c r="Q171" s="49"/>
    </row>
    <row r="172" spans="1:17" s="100" customFormat="1" ht="14.25" customHeight="1" thickBot="1" x14ac:dyDescent="0.25">
      <c r="A172" s="49"/>
      <c r="B172" s="88"/>
      <c r="C172" s="73"/>
      <c r="D172" s="5"/>
      <c r="E172" s="107"/>
      <c r="F172" s="107"/>
      <c r="G172" s="107"/>
      <c r="H172" s="107"/>
      <c r="J172" s="107"/>
      <c r="K172" s="107"/>
      <c r="L172" s="64" t="str">
        <f>Translations!$B$96</f>
        <v>Sum</v>
      </c>
      <c r="M172" s="132" t="s">
        <v>5</v>
      </c>
      <c r="N172" s="122" t="str">
        <f>IF(COUNT(N169:N171)&gt;0,SUM(N169:N171),"")</f>
        <v/>
      </c>
      <c r="O172" s="77"/>
      <c r="P172" s="49"/>
      <c r="Q172" s="49"/>
    </row>
    <row r="173" spans="1:17" s="100" customFormat="1" ht="5.0999999999999996" customHeight="1" x14ac:dyDescent="0.2">
      <c r="A173" s="49"/>
      <c r="B173" s="88"/>
      <c r="C173" s="73"/>
      <c r="D173" s="5"/>
      <c r="E173" s="73"/>
      <c r="F173" s="73"/>
      <c r="G173" s="73"/>
      <c r="H173" s="73"/>
      <c r="I173" s="73"/>
      <c r="J173" s="73"/>
      <c r="K173" s="73"/>
      <c r="L173" s="73"/>
      <c r="M173" s="73"/>
      <c r="N173" s="73"/>
      <c r="O173" s="187"/>
      <c r="P173" s="49"/>
      <c r="Q173" s="49"/>
    </row>
    <row r="174" spans="1:17" s="100" customFormat="1" ht="15" customHeight="1" x14ac:dyDescent="0.2">
      <c r="A174" s="49"/>
      <c r="B174" s="88"/>
      <c r="C174" s="73"/>
      <c r="D174" s="173" t="s">
        <v>8</v>
      </c>
      <c r="E174" s="38" t="str">
        <f>Translations!$B$107</f>
        <v>Consumer cost when new equipment or method is implemented by Regulated Entity</v>
      </c>
      <c r="F174" s="38"/>
      <c r="G174" s="38"/>
      <c r="H174" s="38"/>
      <c r="I174" s="38"/>
      <c r="J174" s="38"/>
      <c r="K174" s="107"/>
      <c r="L174" s="64"/>
      <c r="M174" s="132"/>
      <c r="N174" s="160"/>
      <c r="O174" s="77"/>
      <c r="P174" s="49"/>
      <c r="Q174" s="49"/>
    </row>
    <row r="175" spans="1:17" s="100" customFormat="1" ht="15" customHeight="1" thickBot="1" x14ac:dyDescent="0.25">
      <c r="A175" s="49"/>
      <c r="B175" s="88"/>
      <c r="C175" s="73"/>
      <c r="D175" s="5"/>
      <c r="E175" s="323" t="str">
        <f>Translations!$B$108</f>
        <v>Please enter here the costs which would be incurred by consumers when a more accurate equipment or method is used.</v>
      </c>
      <c r="F175" s="323"/>
      <c r="G175" s="323"/>
      <c r="H175" s="323"/>
      <c r="I175" s="323"/>
      <c r="J175" s="323"/>
      <c r="K175" s="323"/>
      <c r="L175" s="323"/>
      <c r="M175" s="323"/>
      <c r="N175" s="154"/>
      <c r="O175" s="77"/>
      <c r="P175" s="49"/>
      <c r="Q175" s="49"/>
    </row>
    <row r="176" spans="1:17" s="100" customFormat="1" ht="15" customHeight="1" x14ac:dyDescent="0.2">
      <c r="A176" s="49"/>
      <c r="B176" s="88"/>
      <c r="C176" s="73"/>
      <c r="D176" s="324" t="str">
        <f>Translations!$B$109</f>
        <v>NEW (Consumers)</v>
      </c>
      <c r="E176" s="327" t="str">
        <f>Translations!$B$68</f>
        <v>Brief description</v>
      </c>
      <c r="F176" s="327"/>
      <c r="G176" s="327"/>
      <c r="H176" s="329" t="str">
        <f>Translations!$B$103</f>
        <v>Number of consumers impacted</v>
      </c>
      <c r="I176" s="330"/>
      <c r="J176" s="333" t="str">
        <f>Translations!$B$104</f>
        <v>One-off Costs</v>
      </c>
      <c r="K176" s="334"/>
      <c r="L176" s="329" t="str">
        <f>Translations!$B$105</f>
        <v>Reccurring costs per consumer and year [€/consumer/year]</v>
      </c>
      <c r="M176" s="330"/>
      <c r="N176" s="337" t="str">
        <f>Translations!$B$92</f>
        <v>Annual costs [€]</v>
      </c>
      <c r="O176" s="77"/>
      <c r="P176" s="49"/>
      <c r="Q176" s="49"/>
    </row>
    <row r="177" spans="1:17" s="100" customFormat="1" ht="37.5" customHeight="1" thickBot="1" x14ac:dyDescent="0.25">
      <c r="A177" s="49"/>
      <c r="B177" s="88"/>
      <c r="C177" s="73"/>
      <c r="D177" s="325"/>
      <c r="E177" s="328"/>
      <c r="F177" s="328"/>
      <c r="G177" s="328"/>
      <c r="H177" s="331"/>
      <c r="I177" s="332"/>
      <c r="J177" s="155" t="str">
        <f>Translations!$B$106</f>
        <v>One-off Costs [€/consumer]</v>
      </c>
      <c r="K177" s="164" t="str">
        <f>Translations!$B$94</f>
        <v>Depreciation period [years]</v>
      </c>
      <c r="L177" s="335"/>
      <c r="M177" s="336"/>
      <c r="N177" s="338"/>
      <c r="O177" s="77"/>
      <c r="P177" s="49"/>
      <c r="Q177" s="49"/>
    </row>
    <row r="178" spans="1:17" s="100" customFormat="1" ht="15" customHeight="1" x14ac:dyDescent="0.2">
      <c r="A178" s="49"/>
      <c r="B178" s="88"/>
      <c r="C178" s="73"/>
      <c r="D178" s="325"/>
      <c r="E178" s="339"/>
      <c r="F178" s="340"/>
      <c r="G178" s="340"/>
      <c r="H178" s="341"/>
      <c r="I178" s="342"/>
      <c r="J178" s="156"/>
      <c r="K178" s="137"/>
      <c r="L178" s="343"/>
      <c r="M178" s="344"/>
      <c r="N178" s="146" t="str">
        <f>IF(COUNT(H178:M178)&gt;0,IF(COUNT(J178:K178)=2,H178*(IF(4&gt;0,-PMT(4/100,K178,J178),J178/K178)),0)+(H178*L178),"")</f>
        <v/>
      </c>
      <c r="O178" s="77"/>
      <c r="P178" s="49"/>
      <c r="Q178" s="49"/>
    </row>
    <row r="179" spans="1:17" s="100" customFormat="1" ht="15" customHeight="1" x14ac:dyDescent="0.2">
      <c r="A179" s="49"/>
      <c r="B179" s="88"/>
      <c r="C179" s="73"/>
      <c r="D179" s="325"/>
      <c r="E179" s="345"/>
      <c r="F179" s="346"/>
      <c r="G179" s="346"/>
      <c r="H179" s="347"/>
      <c r="I179" s="348"/>
      <c r="J179" s="157"/>
      <c r="K179" s="138"/>
      <c r="L179" s="349"/>
      <c r="M179" s="350"/>
      <c r="N179" s="146" t="str">
        <f>IF(COUNT(H179:M179)&gt;0,IF(COUNT(J179:K179)=2,H179*(IF(4&gt;0,-PMT(4/100,K179,J179),J179/K179)),0)+(H179*L179),"")</f>
        <v/>
      </c>
      <c r="O179" s="77"/>
      <c r="P179" s="49"/>
      <c r="Q179" s="49"/>
    </row>
    <row r="180" spans="1:17" s="100" customFormat="1" ht="15" customHeight="1" thickBot="1" x14ac:dyDescent="0.25">
      <c r="A180" s="49"/>
      <c r="B180" s="88"/>
      <c r="C180" s="73"/>
      <c r="D180" s="326"/>
      <c r="E180" s="351"/>
      <c r="F180" s="352"/>
      <c r="G180" s="352"/>
      <c r="H180" s="353"/>
      <c r="I180" s="354"/>
      <c r="J180" s="158"/>
      <c r="K180" s="139"/>
      <c r="L180" s="355"/>
      <c r="M180" s="356"/>
      <c r="N180" s="147" t="str">
        <f>IF(COUNT(H180:M180)&gt;0,IF(COUNT(J180:K180)=2,H180*(IF(4&gt;0,-PMT(4/100,K180,J180),J180/K180)),0)+(H180*L180),"")</f>
        <v/>
      </c>
      <c r="O180" s="77"/>
      <c r="P180" s="49"/>
      <c r="Q180" s="49"/>
    </row>
    <row r="181" spans="1:17" s="100" customFormat="1" ht="15" customHeight="1" thickBot="1" x14ac:dyDescent="0.25">
      <c r="A181" s="49"/>
      <c r="B181" s="88"/>
      <c r="C181" s="73"/>
      <c r="D181" s="5"/>
      <c r="E181" s="107"/>
      <c r="F181" s="107"/>
      <c r="G181" s="107"/>
      <c r="H181" s="107"/>
      <c r="J181" s="107"/>
      <c r="K181" s="107"/>
      <c r="L181" s="64" t="str">
        <f>Translations!$B$96</f>
        <v>Sum</v>
      </c>
      <c r="M181" s="132" t="s">
        <v>5</v>
      </c>
      <c r="N181" s="122" t="str">
        <f>IF(COUNT(N178:N180)&gt;0,SUM(N178:N180),"")</f>
        <v/>
      </c>
      <c r="O181" s="77"/>
      <c r="P181" s="49"/>
      <c r="Q181" s="49"/>
    </row>
    <row r="182" spans="1:17" s="100" customFormat="1" ht="15" customHeight="1" thickBot="1" x14ac:dyDescent="0.25">
      <c r="A182" s="49"/>
      <c r="B182" s="88"/>
      <c r="C182" s="73"/>
      <c r="E182" s="161"/>
      <c r="F182" s="161"/>
      <c r="G182" s="161"/>
      <c r="H182" s="161"/>
      <c r="I182" s="161"/>
      <c r="J182" s="161"/>
      <c r="K182" s="161"/>
      <c r="L182" s="162"/>
      <c r="M182" s="159"/>
      <c r="N182" s="160"/>
      <c r="O182" s="77"/>
      <c r="P182" s="49"/>
      <c r="Q182" s="49"/>
    </row>
    <row r="183" spans="1:17" s="100" customFormat="1" ht="15" customHeight="1" thickBot="1" x14ac:dyDescent="0.25">
      <c r="A183" s="49"/>
      <c r="B183" s="88"/>
      <c r="C183" s="73"/>
      <c r="D183" s="50" t="s">
        <v>9</v>
      </c>
      <c r="E183" s="319" t="str">
        <f>Translations!$B$110</f>
        <v>Total of the "additional" costs</v>
      </c>
      <c r="F183" s="319"/>
      <c r="G183" s="319"/>
      <c r="H183" s="319"/>
      <c r="I183" s="319"/>
      <c r="J183" s="319"/>
      <c r="K183" s="319"/>
      <c r="L183" s="319"/>
      <c r="M183" s="121" t="s">
        <v>5</v>
      </c>
      <c r="N183" s="122" t="str">
        <f>IF(COUNT(N184:N185)&gt;0,SUM(N184:N185),"")</f>
        <v/>
      </c>
      <c r="O183" s="77"/>
      <c r="P183" s="49"/>
      <c r="Q183" s="49"/>
    </row>
    <row r="184" spans="1:17" s="100" customFormat="1" ht="15" customHeight="1" x14ac:dyDescent="0.2">
      <c r="A184" s="49"/>
      <c r="B184" s="88"/>
      <c r="C184" s="73"/>
      <c r="D184" s="50"/>
      <c r="E184" s="320" t="str">
        <f>Translations!$B$111</f>
        <v>"Additional" costs for the regulated entity</v>
      </c>
      <c r="F184" s="320"/>
      <c r="G184" s="320"/>
      <c r="H184" s="320"/>
      <c r="I184" s="320"/>
      <c r="J184" s="320"/>
      <c r="K184" s="320"/>
      <c r="L184" s="320"/>
      <c r="M184" s="170" t="s">
        <v>5</v>
      </c>
      <c r="N184" s="171" t="str">
        <f>IF(ISNUMBER(N162),N162-IF(ISNUMBER(N151),N151,0),"")</f>
        <v/>
      </c>
      <c r="O184" s="77"/>
      <c r="P184" s="49"/>
      <c r="Q184" s="49"/>
    </row>
    <row r="185" spans="1:17" s="100" customFormat="1" ht="15" customHeight="1" x14ac:dyDescent="0.2">
      <c r="A185" s="49"/>
      <c r="B185" s="88"/>
      <c r="C185" s="73"/>
      <c r="D185" s="50"/>
      <c r="E185" s="320" t="str">
        <f>Translations!$B$112</f>
        <v>"Additional" costs for the consumers</v>
      </c>
      <c r="F185" s="320"/>
      <c r="G185" s="320"/>
      <c r="H185" s="320"/>
      <c r="I185" s="320"/>
      <c r="J185" s="320"/>
      <c r="K185" s="320"/>
      <c r="L185" s="320"/>
      <c r="M185" s="170" t="s">
        <v>5</v>
      </c>
      <c r="N185" s="172" t="str">
        <f>IF(ISNUMBER(N181),N181-IF(ISNUMBER(N172),N172,0),"")</f>
        <v/>
      </c>
      <c r="O185" s="187"/>
      <c r="P185" s="49"/>
      <c r="Q185" s="49"/>
    </row>
    <row r="186" spans="1:17" s="100" customFormat="1" ht="15" customHeight="1" x14ac:dyDescent="0.2">
      <c r="A186" s="49"/>
      <c r="B186" s="88"/>
      <c r="C186" s="73"/>
      <c r="D186" s="50"/>
      <c r="E186" s="321" t="str">
        <f>Translations!$B$113</f>
        <v>A negative value means that the more accurate method may even lead to lower costs (e.g. for consumers).</v>
      </c>
      <c r="F186" s="321"/>
      <c r="G186" s="321"/>
      <c r="H186" s="321"/>
      <c r="I186" s="321"/>
      <c r="J186" s="321"/>
      <c r="K186" s="321"/>
      <c r="L186" s="321"/>
      <c r="M186" s="321"/>
      <c r="N186" s="321"/>
      <c r="O186" s="187"/>
      <c r="P186" s="49"/>
      <c r="Q186" s="49"/>
    </row>
    <row r="187" spans="1:17" s="100" customFormat="1" ht="5.0999999999999996" customHeight="1" x14ac:dyDescent="0.2">
      <c r="A187" s="49"/>
      <c r="B187" s="88"/>
      <c r="C187" s="73"/>
      <c r="D187" s="5"/>
      <c r="E187" s="116"/>
      <c r="F187" s="116"/>
      <c r="G187" s="116"/>
      <c r="H187" s="116"/>
      <c r="I187" s="116"/>
      <c r="J187" s="116"/>
      <c r="K187" s="116"/>
      <c r="L187" s="116"/>
      <c r="M187" s="116"/>
      <c r="N187" s="116"/>
      <c r="O187" s="187"/>
      <c r="P187" s="49"/>
      <c r="Q187" s="49"/>
    </row>
    <row r="188" spans="1:17" s="100" customFormat="1" ht="13.5" thickBot="1" x14ac:dyDescent="0.25">
      <c r="A188" s="49"/>
      <c r="B188" s="88"/>
      <c r="C188" s="73"/>
      <c r="D188" s="5"/>
      <c r="E188" s="93"/>
      <c r="F188" s="93"/>
      <c r="G188" s="50" t="str">
        <f>Translations!$B$114</f>
        <v>EUA price [€/t CO2e]</v>
      </c>
      <c r="H188" s="93"/>
      <c r="I188" s="50" t="str">
        <f>Translations!$B$115</f>
        <v>Average annual emissions</v>
      </c>
      <c r="J188" s="93"/>
      <c r="K188" s="50" t="str">
        <f>Translations!$B$116</f>
        <v>Improvement factor</v>
      </c>
      <c r="L188" s="93"/>
      <c r="M188" s="93"/>
      <c r="N188" s="93"/>
      <c r="O188" s="187"/>
      <c r="P188" s="49"/>
      <c r="Q188" s="49"/>
    </row>
    <row r="189" spans="1:17" s="100" customFormat="1" ht="15" customHeight="1" thickBot="1" x14ac:dyDescent="0.25">
      <c r="A189" s="49"/>
      <c r="B189" s="88"/>
      <c r="C189" s="73"/>
      <c r="D189" s="50" t="s">
        <v>10</v>
      </c>
      <c r="E189" s="319" t="str">
        <f>Translations!$B$117</f>
        <v>Annual Benefits</v>
      </c>
      <c r="F189" s="322"/>
      <c r="G189" s="104">
        <f>EUconst_CarbonPrice</f>
        <v>60</v>
      </c>
      <c r="H189" s="118" t="s">
        <v>11</v>
      </c>
      <c r="I189" s="130"/>
      <c r="J189" s="119" t="s">
        <v>11</v>
      </c>
      <c r="K189" s="105" t="str">
        <f>IF(AND(J108&lt;&gt;"",J108=FALSE),1/100,IF(COUNT(J111,J112)=2,J111-J112,""))</f>
        <v/>
      </c>
      <c r="L189" s="120"/>
      <c r="M189" s="121" t="s">
        <v>5</v>
      </c>
      <c r="N189" s="122" t="str">
        <f>IF(COUNT(G189,I189,K189)=3,G189*I189*K189,"")</f>
        <v/>
      </c>
      <c r="O189" s="187"/>
      <c r="P189" s="49"/>
      <c r="Q189" s="49"/>
    </row>
    <row r="190" spans="1:17" s="100" customFormat="1" ht="12.75" customHeight="1" x14ac:dyDescent="0.2">
      <c r="A190" s="49"/>
      <c r="B190" s="88"/>
      <c r="C190" s="73"/>
      <c r="D190" s="14"/>
      <c r="E190" s="321" t="str">
        <f>Translations!$B$118</f>
        <v>Average annual emissions: Those emissions shall relate to a specific fuel stream.</v>
      </c>
      <c r="F190" s="321"/>
      <c r="G190" s="321"/>
      <c r="H190" s="321"/>
      <c r="I190" s="321"/>
      <c r="J190" s="321"/>
      <c r="K190" s="321"/>
      <c r="L190" s="321"/>
      <c r="M190" s="321"/>
      <c r="N190" s="321"/>
      <c r="O190" s="117"/>
      <c r="P190" s="49"/>
      <c r="Q190" s="49"/>
    </row>
    <row r="191" spans="1:17" s="100" customFormat="1" ht="5.0999999999999996" customHeight="1" thickBot="1" x14ac:dyDescent="0.25">
      <c r="A191" s="49"/>
      <c r="B191" s="88"/>
      <c r="C191" s="73"/>
      <c r="D191" s="14"/>
      <c r="E191" s="116"/>
      <c r="F191" s="116"/>
      <c r="G191" s="116"/>
      <c r="H191" s="116"/>
      <c r="I191" s="116"/>
      <c r="J191" s="116"/>
      <c r="K191" s="116"/>
      <c r="L191" s="116"/>
      <c r="M191" s="116"/>
      <c r="N191" s="116"/>
      <c r="O191" s="117"/>
      <c r="P191" s="49"/>
      <c r="Q191" s="49"/>
    </row>
    <row r="192" spans="1:17" s="100" customFormat="1" ht="15" customHeight="1" thickBot="1" x14ac:dyDescent="0.25">
      <c r="A192" s="188"/>
      <c r="B192" s="127"/>
      <c r="C192" s="189"/>
      <c r="D192" s="50" t="s">
        <v>12</v>
      </c>
      <c r="E192" s="91" t="str">
        <f>Translations!$B$119</f>
        <v>Costs are unreasonable?</v>
      </c>
      <c r="F192" s="190"/>
      <c r="G192" s="190"/>
      <c r="H192" s="191"/>
      <c r="I192" s="106" t="str">
        <f>IF(COUNT(N183,N189)=2,AND(N183&gt;N189,N183&gt;IF(CNTR_SmallEmitter,1000,4000)),"")</f>
        <v/>
      </c>
      <c r="J192" s="38"/>
      <c r="K192" s="38"/>
      <c r="L192" s="38"/>
      <c r="M192" s="38"/>
      <c r="N192" s="38"/>
      <c r="O192" s="192"/>
      <c r="P192" s="188"/>
      <c r="Q192" s="188"/>
    </row>
    <row r="193" spans="1:17" ht="12.75" customHeight="1" thickBot="1" x14ac:dyDescent="0.25">
      <c r="A193" s="84"/>
      <c r="B193" s="88"/>
      <c r="C193" s="65"/>
      <c r="D193" s="7"/>
      <c r="E193" s="66"/>
      <c r="F193" s="6"/>
      <c r="G193" s="8"/>
      <c r="H193" s="8"/>
      <c r="I193" s="8"/>
      <c r="J193" s="8"/>
      <c r="K193" s="8"/>
      <c r="L193" s="8"/>
      <c r="M193" s="8"/>
      <c r="N193" s="8"/>
      <c r="O193" s="76"/>
      <c r="P193" s="61"/>
      <c r="Q193" s="186"/>
    </row>
    <row r="194" spans="1:17" s="100" customFormat="1" ht="12.75" customHeight="1" thickBot="1" x14ac:dyDescent="0.25">
      <c r="A194" s="49"/>
      <c r="B194" s="88"/>
      <c r="C194" s="5"/>
      <c r="D194" s="5"/>
      <c r="E194" s="5"/>
      <c r="F194" s="5"/>
      <c r="G194" s="5"/>
      <c r="H194" s="5"/>
      <c r="I194" s="5"/>
      <c r="J194" s="5"/>
      <c r="K194" s="5"/>
      <c r="L194" s="5"/>
      <c r="M194" s="5"/>
      <c r="N194" s="5"/>
      <c r="O194" s="77"/>
      <c r="P194" s="49"/>
      <c r="Q194" s="49"/>
    </row>
    <row r="195" spans="1:17" s="100" customFormat="1" ht="15.75" customHeight="1" thickBot="1" x14ac:dyDescent="0.25">
      <c r="A195" s="49"/>
      <c r="B195" s="88"/>
      <c r="C195" s="67">
        <f>C106+1</f>
        <v>3</v>
      </c>
      <c r="D195" s="5"/>
      <c r="E195" s="382" t="str">
        <f>Translations!$B$55</f>
        <v>This is an optional tool for calculating whether costs can be considered as unreasonable.</v>
      </c>
      <c r="F195" s="382"/>
      <c r="G195" s="382"/>
      <c r="H195" s="382"/>
      <c r="I195" s="382"/>
      <c r="J195" s="382"/>
      <c r="K195" s="382"/>
      <c r="L195" s="382"/>
      <c r="M195" s="382"/>
      <c r="N195" s="382"/>
      <c r="O195" s="77"/>
      <c r="P195" s="49"/>
      <c r="Q195" s="49"/>
    </row>
    <row r="196" spans="1:17" s="100" customFormat="1" ht="5.0999999999999996" customHeight="1" x14ac:dyDescent="0.2">
      <c r="A196" s="49"/>
      <c r="B196" s="88"/>
      <c r="C196" s="123"/>
      <c r="D196" s="5"/>
      <c r="E196" s="107"/>
      <c r="F196" s="107"/>
      <c r="G196" s="107"/>
      <c r="H196" s="107"/>
      <c r="I196" s="107"/>
      <c r="J196" s="107"/>
      <c r="K196" s="107"/>
      <c r="L196" s="107"/>
      <c r="M196" s="107"/>
      <c r="N196" s="107"/>
      <c r="O196" s="77"/>
      <c r="P196" s="49"/>
      <c r="Q196" s="49"/>
    </row>
    <row r="197" spans="1:17" s="100" customFormat="1" ht="12.75" customHeight="1" x14ac:dyDescent="0.2">
      <c r="A197" s="49"/>
      <c r="B197" s="88"/>
      <c r="C197" s="73"/>
      <c r="D197" s="50" t="s">
        <v>1</v>
      </c>
      <c r="E197" s="319" t="str">
        <f>Translations!$B$56</f>
        <v>Direct impact on accuracy?</v>
      </c>
      <c r="F197" s="319"/>
      <c r="G197" s="319"/>
      <c r="H197" s="319"/>
      <c r="I197" s="322"/>
      <c r="J197" s="135"/>
      <c r="K197" s="108"/>
      <c r="L197" s="108"/>
      <c r="M197" s="108"/>
      <c r="N197" s="108"/>
      <c r="O197" s="77"/>
      <c r="P197" s="49"/>
      <c r="Q197" s="49"/>
    </row>
    <row r="198" spans="1:17" s="100" customFormat="1" ht="38.25" customHeight="1" x14ac:dyDescent="0.2">
      <c r="A198" s="49"/>
      <c r="B198" s="88"/>
      <c r="C198" s="73"/>
      <c r="D198" s="5"/>
      <c r="E198" s="321" t="str">
        <f>Translations!$B$57</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v>
      </c>
      <c r="F198" s="321"/>
      <c r="G198" s="321"/>
      <c r="H198" s="321"/>
      <c r="I198" s="321"/>
      <c r="J198" s="321"/>
      <c r="K198" s="321"/>
      <c r="L198" s="321"/>
      <c r="M198" s="321"/>
      <c r="N198" s="321"/>
      <c r="O198" s="77"/>
      <c r="P198" s="49"/>
      <c r="Q198" s="49"/>
    </row>
    <row r="199" spans="1:17" s="100" customFormat="1" ht="5.0999999999999996" customHeight="1" x14ac:dyDescent="0.2">
      <c r="A199" s="49"/>
      <c r="B199" s="88"/>
      <c r="C199" s="73"/>
      <c r="D199" s="5"/>
      <c r="E199" s="181"/>
      <c r="F199" s="181"/>
      <c r="G199" s="181"/>
      <c r="H199" s="181"/>
      <c r="I199" s="181"/>
      <c r="J199" s="181"/>
      <c r="K199" s="181"/>
      <c r="L199" s="181"/>
      <c r="M199" s="181"/>
      <c r="N199" s="181"/>
      <c r="O199" s="77"/>
      <c r="P199" s="49"/>
      <c r="Q199" s="49"/>
    </row>
    <row r="200" spans="1:17" s="100" customFormat="1" ht="12.75" customHeight="1" x14ac:dyDescent="0.2">
      <c r="A200" s="49"/>
      <c r="B200" s="88"/>
      <c r="C200" s="73"/>
      <c r="D200" s="5"/>
      <c r="E200" s="376" t="str">
        <f>Translations!$B$58</f>
        <v>Uncertainty currently achieved:</v>
      </c>
      <c r="F200" s="376"/>
      <c r="G200" s="376"/>
      <c r="H200" s="376"/>
      <c r="I200" s="377"/>
      <c r="J200" s="129"/>
      <c r="K200" s="153" t="str">
        <f>IF(J200&lt;0,EUconst_ERR_Inconsistent,"")</f>
        <v/>
      </c>
      <c r="L200" s="107"/>
      <c r="M200" s="107"/>
      <c r="N200" s="107"/>
      <c r="O200" s="77"/>
      <c r="P200" s="49"/>
      <c r="Q200" s="110" t="b">
        <f>AND(J197&lt;&gt;"",J197=FALSE)</f>
        <v>0</v>
      </c>
    </row>
    <row r="201" spans="1:17" s="100" customFormat="1" ht="12.75" customHeight="1" x14ac:dyDescent="0.2">
      <c r="A201" s="49"/>
      <c r="B201" s="88"/>
      <c r="C201" s="73"/>
      <c r="D201" s="5"/>
      <c r="E201" s="376" t="str">
        <f>Translations!$B$59</f>
        <v>Uncertainty related to the tier required:</v>
      </c>
      <c r="F201" s="376"/>
      <c r="G201" s="376"/>
      <c r="H201" s="376"/>
      <c r="I201" s="377"/>
      <c r="J201" s="129"/>
      <c r="K201" s="107"/>
      <c r="L201" s="107"/>
      <c r="M201" s="107"/>
      <c r="N201" s="107"/>
      <c r="O201" s="77"/>
      <c r="P201" s="49"/>
      <c r="Q201" s="110" t="b">
        <f>Q200</f>
        <v>0</v>
      </c>
    </row>
    <row r="202" spans="1:17" s="100" customFormat="1" ht="5.0999999999999996" customHeight="1" x14ac:dyDescent="0.2">
      <c r="A202" s="49"/>
      <c r="B202" s="88"/>
      <c r="C202" s="73"/>
      <c r="D202" s="5"/>
      <c r="E202" s="109"/>
      <c r="F202" s="109"/>
      <c r="G202" s="109"/>
      <c r="H202" s="109"/>
      <c r="I202" s="109"/>
      <c r="J202" s="107"/>
      <c r="K202" s="107"/>
      <c r="L202" s="107"/>
      <c r="M202" s="107"/>
      <c r="N202" s="107"/>
      <c r="O202" s="77"/>
      <c r="P202" s="49"/>
      <c r="Q202" s="49"/>
    </row>
    <row r="203" spans="1:17" s="100" customFormat="1" ht="7.5" customHeight="1" x14ac:dyDescent="0.2">
      <c r="A203" s="49"/>
      <c r="B203" s="88"/>
      <c r="C203" s="73"/>
      <c r="D203" s="5"/>
      <c r="E203" s="109"/>
      <c r="F203" s="109"/>
      <c r="G203" s="109"/>
      <c r="H203" s="109"/>
      <c r="I203" s="109"/>
      <c r="J203" s="107"/>
      <c r="K203" s="107"/>
      <c r="L203" s="107"/>
      <c r="M203" s="107"/>
      <c r="N203" s="107"/>
      <c r="O203" s="77"/>
      <c r="P203" s="49"/>
      <c r="Q203" s="49"/>
    </row>
    <row r="204" spans="1:17" s="100" customFormat="1" ht="12.75" customHeight="1" x14ac:dyDescent="0.2">
      <c r="A204" s="49"/>
      <c r="B204" s="88"/>
      <c r="C204" s="73"/>
      <c r="D204" s="50" t="s">
        <v>2</v>
      </c>
      <c r="E204" s="378" t="str">
        <f>Translations!$B$60</f>
        <v>Types of costs</v>
      </c>
      <c r="F204" s="378"/>
      <c r="G204" s="378"/>
      <c r="H204" s="378"/>
      <c r="I204" s="378"/>
      <c r="J204" s="378"/>
      <c r="K204" s="378"/>
      <c r="L204" s="378"/>
      <c r="M204" s="378"/>
      <c r="N204" s="378"/>
      <c r="O204" s="77"/>
      <c r="P204" s="49"/>
      <c r="Q204" s="49"/>
    </row>
    <row r="205" spans="1:17" s="100" customFormat="1" ht="38.25" customHeight="1" x14ac:dyDescent="0.2">
      <c r="A205" s="49"/>
      <c r="B205" s="88"/>
      <c r="C205" s="73"/>
      <c r="D205" s="5"/>
      <c r="E205" s="379" t="str">
        <f>Translations!$B$61</f>
        <v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v>
      </c>
      <c r="F205" s="379"/>
      <c r="G205" s="379"/>
      <c r="H205" s="379"/>
      <c r="I205" s="379"/>
      <c r="J205" s="379"/>
      <c r="K205" s="379"/>
      <c r="L205" s="379"/>
      <c r="M205" s="379"/>
      <c r="N205" s="379"/>
      <c r="O205" s="77"/>
      <c r="P205" s="49"/>
      <c r="Q205" s="49"/>
    </row>
    <row r="206" spans="1:17" s="100" customFormat="1" ht="24" customHeight="1" x14ac:dyDescent="0.2">
      <c r="A206" s="49"/>
      <c r="B206" s="88"/>
      <c r="C206" s="73"/>
      <c r="D206" s="5"/>
      <c r="E206" s="380" t="str">
        <f>Translations!$B$62</f>
        <v>Please note that for the assessment of unreasonable costs only 'additional costs' are relevant, i.e. which the regulated entity can demonstrate to the satisfaction of the competent authority that they can be clearly attributed to the improvement under consideration.</v>
      </c>
      <c r="F206" s="380"/>
      <c r="G206" s="380"/>
      <c r="H206" s="380"/>
      <c r="I206" s="380"/>
      <c r="J206" s="380"/>
      <c r="K206" s="380"/>
      <c r="L206" s="380"/>
      <c r="M206" s="380"/>
      <c r="N206" s="380"/>
      <c r="O206" s="77"/>
      <c r="P206" s="49"/>
      <c r="Q206" s="49"/>
    </row>
    <row r="207" spans="1:17" s="100" customFormat="1" ht="12.75" customHeight="1" x14ac:dyDescent="0.2">
      <c r="A207" s="49"/>
      <c r="B207" s="88"/>
      <c r="C207" s="73"/>
      <c r="D207" s="5"/>
      <c r="E207" s="169" t="s">
        <v>3</v>
      </c>
      <c r="F207" s="381" t="str">
        <f>Translations!$B$63</f>
        <v>This means the difference between the current costs and the cost of e.g. more accurate or reliable measuring equipment or methods, OR</v>
      </c>
      <c r="G207" s="381"/>
      <c r="H207" s="381"/>
      <c r="I207" s="381"/>
      <c r="J207" s="381"/>
      <c r="K207" s="381"/>
      <c r="L207" s="381"/>
      <c r="M207" s="381"/>
      <c r="N207" s="381"/>
      <c r="O207" s="77"/>
      <c r="P207" s="49"/>
      <c r="Q207" s="49"/>
    </row>
    <row r="208" spans="1:17" s="100" customFormat="1" ht="25.5" customHeight="1" x14ac:dyDescent="0.2">
      <c r="A208" s="49"/>
      <c r="B208" s="88"/>
      <c r="C208" s="73"/>
      <c r="D208" s="5"/>
      <c r="E208" s="169" t="s">
        <v>3</v>
      </c>
      <c r="F208" s="381" t="str">
        <f>Translations!$B$64</f>
        <v>where the regulated entity has to use a new method anyway, and has the choice between different options, only the costs of the more expensive (but more accurate or reliable) method less the costs that would be incurred to replace the method anyway should be considered.</v>
      </c>
      <c r="G208" s="381"/>
      <c r="H208" s="381"/>
      <c r="I208" s="381"/>
      <c r="J208" s="381"/>
      <c r="K208" s="381"/>
      <c r="L208" s="381"/>
      <c r="M208" s="381"/>
      <c r="N208" s="381"/>
      <c r="O208" s="77"/>
      <c r="P208" s="49"/>
      <c r="Q208" s="49"/>
    </row>
    <row r="209" spans="1:17" s="100" customFormat="1" ht="12.75" customHeight="1" x14ac:dyDescent="0.2">
      <c r="A209" s="49"/>
      <c r="B209" s="88"/>
      <c r="C209" s="73"/>
      <c r="D209" s="5"/>
      <c r="E209" s="371" t="str">
        <f>Translations!$B$65</f>
        <v>In order to only consider "additional" costs for regulated entity you may:</v>
      </c>
      <c r="F209" s="371"/>
      <c r="G209" s="371"/>
      <c r="H209" s="371"/>
      <c r="I209" s="371"/>
      <c r="J209" s="371"/>
      <c r="K209" s="371"/>
      <c r="L209" s="371"/>
      <c r="M209" s="371"/>
      <c r="N209" s="371"/>
      <c r="O209" s="77"/>
      <c r="P209" s="49"/>
      <c r="Q209" s="49"/>
    </row>
    <row r="210" spans="1:17" s="100" customFormat="1" ht="12.75" customHeight="1" x14ac:dyDescent="0.2">
      <c r="A210" s="49"/>
      <c r="B210" s="88"/>
      <c r="C210" s="73"/>
      <c r="D210" s="5"/>
      <c r="E210" s="169" t="s">
        <v>3</v>
      </c>
      <c r="F210" s="371" t="str">
        <f>Translations!$B$66</f>
        <v>enter current costs or costs of the reference system under i. and iii., and costs related to new equipment or measures under ii. and iv.</v>
      </c>
      <c r="G210" s="371"/>
      <c r="H210" s="371"/>
      <c r="I210" s="371"/>
      <c r="J210" s="371"/>
      <c r="K210" s="371"/>
      <c r="L210" s="371"/>
      <c r="M210" s="371"/>
      <c r="N210" s="371"/>
      <c r="O210" s="77"/>
      <c r="P210" s="49"/>
      <c r="Q210" s="49"/>
    </row>
    <row r="211" spans="1:17" s="100" customFormat="1" ht="12.75" customHeight="1" x14ac:dyDescent="0.2">
      <c r="A211" s="49"/>
      <c r="B211" s="88"/>
      <c r="C211" s="73"/>
      <c r="D211" s="5"/>
      <c r="E211" s="169" t="s">
        <v>3</v>
      </c>
      <c r="F211" s="371" t="str">
        <f>Translations!$B$67</f>
        <v>only enter the additional costs under ii. and iv.</v>
      </c>
      <c r="G211" s="371"/>
      <c r="H211" s="371"/>
      <c r="I211" s="371"/>
      <c r="J211" s="371"/>
      <c r="K211" s="371"/>
      <c r="L211" s="371"/>
      <c r="M211" s="371"/>
      <c r="N211" s="371"/>
      <c r="O211" s="77"/>
      <c r="P211" s="49"/>
      <c r="Q211" s="49"/>
    </row>
    <row r="212" spans="1:17" s="100" customFormat="1" ht="5.0999999999999996" customHeight="1" x14ac:dyDescent="0.2">
      <c r="A212" s="49"/>
      <c r="B212" s="88"/>
      <c r="C212" s="73"/>
      <c r="D212" s="5"/>
      <c r="E212" s="116"/>
      <c r="F212" s="107"/>
      <c r="G212" s="107"/>
      <c r="H212" s="107"/>
      <c r="I212" s="107"/>
      <c r="J212" s="107"/>
      <c r="K212" s="107"/>
      <c r="L212" s="107"/>
      <c r="M212" s="5"/>
      <c r="N212" s="107"/>
      <c r="O212" s="77"/>
      <c r="P212" s="49"/>
      <c r="Q212" s="49"/>
    </row>
    <row r="213" spans="1:17" s="100" customFormat="1" ht="25.5" customHeight="1" x14ac:dyDescent="0.2">
      <c r="A213" s="89"/>
      <c r="B213" s="88"/>
      <c r="C213" s="5"/>
      <c r="D213" s="5"/>
      <c r="E213" s="56" t="str">
        <f>Translations!$B$68</f>
        <v>Brief description</v>
      </c>
      <c r="F213" s="372" t="str">
        <f>Translations!$B$69</f>
        <v>Please enter here a brief description. This description should also include information on e.g. the parameter the costs refer to (released fuel amounts, any calculation factor, the scope factor), the depreciation period of investments costs, the O&amp;M costs, the underlying assumptions, etc.</v>
      </c>
      <c r="G213" s="372"/>
      <c r="H213" s="372"/>
      <c r="I213" s="372"/>
      <c r="J213" s="372"/>
      <c r="K213" s="372"/>
      <c r="L213" s="372"/>
      <c r="M213" s="372"/>
      <c r="N213" s="372"/>
      <c r="O213" s="111"/>
      <c r="P213" s="165"/>
      <c r="Q213" s="112"/>
    </row>
    <row r="214" spans="1:17" s="100" customFormat="1" ht="12.75" customHeight="1" x14ac:dyDescent="0.2">
      <c r="A214" s="89"/>
      <c r="B214" s="88"/>
      <c r="C214" s="5"/>
      <c r="D214" s="5"/>
      <c r="E214" s="373" t="str">
        <f>Translations!$B$70</f>
        <v>Type of costs for regulated entities</v>
      </c>
      <c r="F214" s="375" t="str">
        <f>Translations!$B$71</f>
        <v>It can be distinguished between:</v>
      </c>
      <c r="G214" s="375"/>
      <c r="H214" s="375"/>
      <c r="I214" s="375"/>
      <c r="J214" s="375"/>
      <c r="K214" s="375"/>
      <c r="L214" s="375"/>
      <c r="M214" s="375"/>
      <c r="N214" s="375"/>
      <c r="O214" s="111"/>
      <c r="P214" s="165"/>
      <c r="Q214" s="112"/>
    </row>
    <row r="215" spans="1:17" s="100" customFormat="1" ht="25.5" customHeight="1" x14ac:dyDescent="0.2">
      <c r="A215" s="89"/>
      <c r="B215" s="88"/>
      <c r="C215" s="5"/>
      <c r="D215" s="5"/>
      <c r="E215" s="374"/>
      <c r="F215" s="57" t="s">
        <v>3</v>
      </c>
      <c r="G215" s="370" t="str">
        <f>Translations!$B$72</f>
        <v>Investment costs: These are the investment costs of e.g. measurement equipment or the set-up costs for the scope factor method (e.g. IT system for the 'chain of custody' method, or the development of 'indirect methods').</v>
      </c>
      <c r="H215" s="370"/>
      <c r="I215" s="370"/>
      <c r="J215" s="370"/>
      <c r="K215" s="370"/>
      <c r="L215" s="370"/>
      <c r="M215" s="370"/>
      <c r="N215" s="370"/>
      <c r="O215" s="111"/>
      <c r="P215" s="165"/>
      <c r="Q215" s="112"/>
    </row>
    <row r="216" spans="1:17" s="100" customFormat="1" ht="38.85" customHeight="1" x14ac:dyDescent="0.2">
      <c r="A216" s="89"/>
      <c r="B216" s="88"/>
      <c r="C216" s="5"/>
      <c r="D216" s="5"/>
      <c r="E216" s="374"/>
      <c r="F216" s="57" t="s">
        <v>3</v>
      </c>
      <c r="G216" s="370" t="str">
        <f>Translations!$B$73</f>
        <v>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216" s="370"/>
      <c r="I216" s="370"/>
      <c r="J216" s="370"/>
      <c r="K216" s="370"/>
      <c r="L216" s="370"/>
      <c r="M216" s="370"/>
      <c r="N216" s="370"/>
      <c r="O216" s="117"/>
      <c r="P216" s="165"/>
      <c r="Q216" s="112"/>
    </row>
    <row r="217" spans="1:17" s="100" customFormat="1" ht="12.75" customHeight="1" x14ac:dyDescent="0.2">
      <c r="A217" s="89"/>
      <c r="B217" s="88"/>
      <c r="C217" s="5"/>
      <c r="D217" s="5"/>
      <c r="E217" s="374"/>
      <c r="F217" s="57" t="s">
        <v>3</v>
      </c>
      <c r="G217" s="370" t="str">
        <f>Translations!$B$74</f>
        <v>Interest rate: This is the interest rate associated with the investment entered as %. Entries here are optional.</v>
      </c>
      <c r="H217" s="370"/>
      <c r="I217" s="370"/>
      <c r="J217" s="370"/>
      <c r="K217" s="370"/>
      <c r="L217" s="370"/>
      <c r="M217" s="370"/>
      <c r="N217" s="370"/>
      <c r="O217" s="117"/>
      <c r="P217" s="165"/>
      <c r="Q217" s="112"/>
    </row>
    <row r="218" spans="1:17" s="100" customFormat="1" ht="25.5" customHeight="1" x14ac:dyDescent="0.2">
      <c r="A218" s="89"/>
      <c r="B218" s="88"/>
      <c r="C218" s="5"/>
      <c r="D218" s="5"/>
      <c r="E218" s="374"/>
      <c r="F218" s="57" t="s">
        <v>3</v>
      </c>
      <c r="G218" s="370" t="str">
        <f>Translations!$B$75</f>
        <v>O&amp;M costs: These are the operating &amp; maintenance costs of e.g. the equipment or the method applied,  include any internal labour costs related to O&amp;M that can clearly attributed to the improvement.</v>
      </c>
      <c r="H218" s="370"/>
      <c r="I218" s="370"/>
      <c r="J218" s="370"/>
      <c r="K218" s="370"/>
      <c r="L218" s="370"/>
      <c r="M218" s="370"/>
      <c r="N218" s="370"/>
      <c r="O218" s="111"/>
      <c r="P218" s="165"/>
      <c r="Q218" s="112"/>
    </row>
    <row r="219" spans="1:17" s="100" customFormat="1" ht="25.5" customHeight="1" x14ac:dyDescent="0.2">
      <c r="A219" s="89"/>
      <c r="B219" s="88"/>
      <c r="C219" s="5"/>
      <c r="D219" s="5"/>
      <c r="E219" s="374"/>
      <c r="F219" s="57" t="s">
        <v>3</v>
      </c>
      <c r="G219" s="370" t="str">
        <f>Translations!$B$76</f>
        <v>Any other costs: These are any other relevant annual costs, e.g. laboratory costs, or costs incurring due to delays in any business operations for the implementation of the improvement, etc.</v>
      </c>
      <c r="H219" s="370"/>
      <c r="I219" s="370"/>
      <c r="J219" s="370"/>
      <c r="K219" s="370"/>
      <c r="L219" s="370"/>
      <c r="M219" s="370"/>
      <c r="N219" s="370"/>
      <c r="O219" s="111"/>
      <c r="P219" s="165"/>
      <c r="Q219" s="112"/>
    </row>
    <row r="220" spans="1:17" s="100" customFormat="1" ht="5.0999999999999996" customHeight="1" x14ac:dyDescent="0.2">
      <c r="A220" s="49"/>
      <c r="B220" s="88"/>
      <c r="C220" s="73"/>
      <c r="D220" s="5"/>
      <c r="E220" s="107"/>
      <c r="F220" s="107"/>
      <c r="G220" s="107"/>
      <c r="H220" s="107"/>
      <c r="I220" s="107"/>
      <c r="J220" s="107"/>
      <c r="K220" s="107"/>
      <c r="L220" s="107"/>
      <c r="M220" s="5"/>
      <c r="N220" s="107"/>
      <c r="O220" s="77"/>
      <c r="P220" s="49"/>
      <c r="Q220" s="49"/>
    </row>
    <row r="221" spans="1:17" s="100" customFormat="1" ht="38.25" customHeight="1" x14ac:dyDescent="0.2">
      <c r="A221" s="49"/>
      <c r="B221" s="88"/>
      <c r="C221" s="73"/>
      <c r="D221" s="5"/>
      <c r="E221" s="368" t="str">
        <f>Translations!$B$77</f>
        <v>Type of costs for consumers</v>
      </c>
      <c r="F221" s="369" t="str">
        <f>Translations!$B$78</f>
        <v>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v>
      </c>
      <c r="G221" s="369"/>
      <c r="H221" s="369"/>
      <c r="I221" s="369"/>
      <c r="J221" s="369"/>
      <c r="K221" s="369"/>
      <c r="L221" s="369"/>
      <c r="M221" s="369"/>
      <c r="N221" s="369"/>
      <c r="O221" s="77"/>
      <c r="P221" s="113"/>
      <c r="Q221" s="49"/>
    </row>
    <row r="222" spans="1:17" s="100" customFormat="1" ht="38.25" customHeight="1" x14ac:dyDescent="0.2">
      <c r="A222" s="49"/>
      <c r="B222" s="88"/>
      <c r="C222" s="73"/>
      <c r="D222" s="5"/>
      <c r="E222" s="368"/>
      <c r="F222" s="370" t="str">
        <f>Translations!$B$79</f>
        <v>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v>
      </c>
      <c r="G222" s="370"/>
      <c r="H222" s="370"/>
      <c r="I222" s="370"/>
      <c r="J222" s="370"/>
      <c r="K222" s="370"/>
      <c r="L222" s="370"/>
      <c r="M222" s="370"/>
      <c r="N222" s="370"/>
      <c r="O222" s="77"/>
      <c r="P222" s="113"/>
      <c r="Q222" s="49"/>
    </row>
    <row r="223" spans="1:17" s="100" customFormat="1" ht="12.75" customHeight="1" x14ac:dyDescent="0.2">
      <c r="A223" s="49"/>
      <c r="B223" s="88"/>
      <c r="C223" s="73"/>
      <c r="D223" s="5"/>
      <c r="E223" s="368"/>
      <c r="F223" s="370" t="str">
        <f>Translations!$B$71</f>
        <v>It can be distinguished between:</v>
      </c>
      <c r="G223" s="370"/>
      <c r="H223" s="370"/>
      <c r="I223" s="370"/>
      <c r="J223" s="370"/>
      <c r="K223" s="370"/>
      <c r="L223" s="370"/>
      <c r="M223" s="370"/>
      <c r="N223" s="370"/>
      <c r="O223" s="77"/>
      <c r="P223" s="113"/>
      <c r="Q223" s="49"/>
    </row>
    <row r="224" spans="1:17" s="100" customFormat="1" ht="12.75" customHeight="1" x14ac:dyDescent="0.2">
      <c r="A224" s="49"/>
      <c r="B224" s="88"/>
      <c r="C224" s="73"/>
      <c r="D224" s="5"/>
      <c r="E224" s="368"/>
      <c r="F224" s="163" t="s">
        <v>3</v>
      </c>
      <c r="G224" s="370" t="str">
        <f>Translations!$B$80</f>
        <v>Number of consumers: This should be a conservative estimate of the number of consumers.</v>
      </c>
      <c r="H224" s="370"/>
      <c r="I224" s="370"/>
      <c r="J224" s="370"/>
      <c r="K224" s="370"/>
      <c r="L224" s="370"/>
      <c r="M224" s="370"/>
      <c r="N224" s="370"/>
      <c r="O224" s="77"/>
      <c r="P224" s="113"/>
      <c r="Q224" s="49"/>
    </row>
    <row r="225" spans="1:17" s="100" customFormat="1" ht="12.75" customHeight="1" x14ac:dyDescent="0.2">
      <c r="A225" s="49"/>
      <c r="B225" s="88"/>
      <c r="C225" s="73"/>
      <c r="D225" s="5"/>
      <c r="E225" s="368"/>
      <c r="F225" s="163"/>
      <c r="G225" s="370" t="str">
        <f>Translations!$B$81</f>
        <v>For example, [50] intermediate fuel traders and [200 000] consumers would be impacted by the different methods applied.</v>
      </c>
      <c r="H225" s="370"/>
      <c r="I225" s="370"/>
      <c r="J225" s="370"/>
      <c r="K225" s="370"/>
      <c r="L225" s="370"/>
      <c r="M225" s="370"/>
      <c r="N225" s="370"/>
      <c r="O225" s="77"/>
      <c r="P225" s="113"/>
      <c r="Q225" s="49"/>
    </row>
    <row r="226" spans="1:17" s="100" customFormat="1" ht="12.75" customHeight="1" x14ac:dyDescent="0.2">
      <c r="A226" s="49"/>
      <c r="B226" s="88"/>
      <c r="C226" s="73"/>
      <c r="D226" s="5"/>
      <c r="E226" s="368"/>
      <c r="F226" s="57" t="s">
        <v>3</v>
      </c>
      <c r="G226" s="370" t="str">
        <f>Translations!$B$82</f>
        <v xml:space="preserve">One-off costs: similar to the investment costs above, these are costs consumers have to pay only once, e.g. upfront. 
</v>
      </c>
      <c r="H226" s="370"/>
      <c r="I226" s="370"/>
      <c r="J226" s="370"/>
      <c r="K226" s="370"/>
      <c r="L226" s="370"/>
      <c r="M226" s="370"/>
      <c r="N226" s="370"/>
      <c r="O226" s="77"/>
      <c r="P226" s="49"/>
      <c r="Q226" s="49"/>
    </row>
    <row r="227" spans="1:17" s="100" customFormat="1" ht="51" customHeight="1" x14ac:dyDescent="0.2">
      <c r="A227" s="49"/>
      <c r="B227" s="88"/>
      <c r="C227" s="73"/>
      <c r="D227" s="5"/>
      <c r="E227" s="368"/>
      <c r="F227" s="57"/>
      <c r="G227" s="370" t="str">
        <f>Translations!$B$83</f>
        <v>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v>
      </c>
      <c r="H227" s="370"/>
      <c r="I227" s="370"/>
      <c r="J227" s="370"/>
      <c r="K227" s="370"/>
      <c r="L227" s="370"/>
      <c r="M227" s="370"/>
      <c r="N227" s="370"/>
      <c r="O227" s="77"/>
      <c r="P227" s="49"/>
      <c r="Q227" s="49"/>
    </row>
    <row r="228" spans="1:17" s="100" customFormat="1" ht="25.5" customHeight="1" x14ac:dyDescent="0.2">
      <c r="A228" s="49"/>
      <c r="B228" s="88"/>
      <c r="C228" s="73"/>
      <c r="D228" s="5"/>
      <c r="E228" s="368"/>
      <c r="F228" s="57" t="s">
        <v>3</v>
      </c>
      <c r="G228" s="370" t="str">
        <f>Translations!$B$84</f>
        <v>Depreciation period: this should be based on the economic lifetime of the equipment. If not known or clearly defined, a default period of [10] years should be assumed. A default social discount rate of 4% will be applied for the further calculations.</v>
      </c>
      <c r="H228" s="370"/>
      <c r="I228" s="370"/>
      <c r="J228" s="370"/>
      <c r="K228" s="370"/>
      <c r="L228" s="370"/>
      <c r="M228" s="370"/>
      <c r="N228" s="370"/>
      <c r="O228" s="77"/>
      <c r="P228" s="49"/>
      <c r="Q228" s="49"/>
    </row>
    <row r="229" spans="1:17" s="100" customFormat="1" ht="12.75" customHeight="1" x14ac:dyDescent="0.2">
      <c r="A229" s="49"/>
      <c r="B229" s="88"/>
      <c r="C229" s="73"/>
      <c r="D229" s="5"/>
      <c r="E229" s="368"/>
      <c r="F229" s="57" t="s">
        <v>3</v>
      </c>
      <c r="G229" s="370" t="str">
        <f>Translations!$B$85</f>
        <v>Recurring costs per consumer: This is an estimate of the annual costs the consumers have to pay.</v>
      </c>
      <c r="H229" s="370"/>
      <c r="I229" s="370"/>
      <c r="J229" s="370"/>
      <c r="K229" s="370"/>
      <c r="L229" s="370"/>
      <c r="M229" s="370"/>
      <c r="N229" s="370"/>
      <c r="O229" s="77"/>
      <c r="P229" s="49"/>
      <c r="Q229" s="49"/>
    </row>
    <row r="230" spans="1:17" s="100" customFormat="1" ht="6" customHeight="1" x14ac:dyDescent="0.2">
      <c r="A230" s="49"/>
      <c r="B230" s="88"/>
      <c r="C230" s="73"/>
      <c r="D230" s="5"/>
      <c r="E230" s="107"/>
      <c r="F230" s="163"/>
      <c r="G230" s="177"/>
      <c r="H230" s="177"/>
      <c r="I230" s="177"/>
      <c r="J230" s="177"/>
      <c r="K230" s="177"/>
      <c r="L230" s="177"/>
      <c r="M230" s="177"/>
      <c r="N230" s="177"/>
      <c r="O230" s="77"/>
      <c r="P230" s="49"/>
      <c r="Q230" s="49"/>
    </row>
    <row r="231" spans="1:17" s="100" customFormat="1" x14ac:dyDescent="0.2">
      <c r="A231" s="49"/>
      <c r="B231" s="88"/>
      <c r="C231" s="73"/>
      <c r="D231" s="173" t="s">
        <v>4</v>
      </c>
      <c r="E231" s="38" t="str">
        <f>Translations!$B$86</f>
        <v>Current or reference costs incurring on Regulated Entities</v>
      </c>
      <c r="F231" s="107"/>
      <c r="G231" s="107"/>
      <c r="H231" s="107"/>
      <c r="I231" s="107"/>
      <c r="J231" s="107"/>
      <c r="K231" s="107"/>
      <c r="L231" s="107"/>
      <c r="M231" s="5"/>
      <c r="N231" s="107"/>
      <c r="O231" s="77"/>
      <c r="P231" s="49"/>
      <c r="Q231" s="49"/>
    </row>
    <row r="232" spans="1:17" s="100" customFormat="1" ht="25.5" customHeight="1" thickBot="1" x14ac:dyDescent="0.25">
      <c r="A232" s="49"/>
      <c r="B232" s="88"/>
      <c r="C232" s="73"/>
      <c r="D232" s="5"/>
      <c r="E232" s="323" t="str">
        <f>Translations!$B$87</f>
        <v>Please enter here the costs related to your current equipment or used method  OR, when comparing two or more options, the costs related to the reference.</v>
      </c>
      <c r="F232" s="323"/>
      <c r="G232" s="323"/>
      <c r="H232" s="323"/>
      <c r="I232" s="323"/>
      <c r="J232" s="323"/>
      <c r="K232" s="323"/>
      <c r="L232" s="323"/>
      <c r="M232" s="323"/>
      <c r="N232" s="323"/>
      <c r="O232" s="77"/>
      <c r="P232" s="49"/>
      <c r="Q232" s="49"/>
    </row>
    <row r="233" spans="1:17" s="100" customFormat="1" ht="12.75" customHeight="1" x14ac:dyDescent="0.2">
      <c r="A233" s="49"/>
      <c r="B233" s="88"/>
      <c r="C233" s="73"/>
      <c r="D233" s="357" t="str">
        <f>Translations!$B$88</f>
        <v>REFERENCE (Regulated Entity)</v>
      </c>
      <c r="E233" s="327" t="str">
        <f>Translations!$B$68</f>
        <v>Brief description</v>
      </c>
      <c r="F233" s="327"/>
      <c r="G233" s="327"/>
      <c r="H233" s="360" t="str">
        <f>Translations!$B$89</f>
        <v>Investment costs</v>
      </c>
      <c r="I233" s="361"/>
      <c r="J233" s="362"/>
      <c r="K233" s="329" t="str">
        <f>Translations!$B$90</f>
        <v>O&amp;M costs [€/year]</v>
      </c>
      <c r="L233" s="330"/>
      <c r="M233" s="337" t="str">
        <f>Translations!$B$91</f>
        <v>Other costs [€/year]</v>
      </c>
      <c r="N233" s="337" t="str">
        <f>Translations!$B$92</f>
        <v>Annual costs [€]</v>
      </c>
      <c r="O233" s="77"/>
      <c r="P233" s="49"/>
      <c r="Q233" s="49"/>
    </row>
    <row r="234" spans="1:17" s="136" customFormat="1" ht="42" customHeight="1" thickBot="1" x14ac:dyDescent="0.25">
      <c r="A234" s="113"/>
      <c r="B234" s="114"/>
      <c r="C234" s="103"/>
      <c r="D234" s="358"/>
      <c r="E234" s="328"/>
      <c r="F234" s="328"/>
      <c r="G234" s="328"/>
      <c r="H234" s="133" t="str">
        <f>Translations!$B$93</f>
        <v>Investment costs [€]</v>
      </c>
      <c r="I234" s="143" t="str">
        <f>Translations!$B$94</f>
        <v>Depreciation period [years]</v>
      </c>
      <c r="J234" s="144" t="str">
        <f>Translations!$B$95</f>
        <v>Interest rate [%]</v>
      </c>
      <c r="K234" s="335"/>
      <c r="L234" s="336"/>
      <c r="M234" s="363"/>
      <c r="N234" s="338"/>
      <c r="O234" s="78"/>
      <c r="P234" s="113"/>
      <c r="Q234" s="113"/>
    </row>
    <row r="235" spans="1:17" s="100" customFormat="1" ht="15" customHeight="1" x14ac:dyDescent="0.2">
      <c r="A235" s="49"/>
      <c r="B235" s="88"/>
      <c r="C235" s="73"/>
      <c r="D235" s="358"/>
      <c r="E235" s="340"/>
      <c r="F235" s="340"/>
      <c r="G235" s="340"/>
      <c r="H235" s="179"/>
      <c r="I235" s="140"/>
      <c r="J235" s="137"/>
      <c r="K235" s="343"/>
      <c r="L235" s="344"/>
      <c r="M235" s="179"/>
      <c r="N235" s="145" t="str">
        <f>IF(COUNT(H235:M235)&gt;0,IF(COUNT(H235:I235)=2,IF(J235&gt;0,-PMT(J235/100,I235,H235),H235/I235),0)+K235+M235,"")</f>
        <v/>
      </c>
      <c r="O235" s="117"/>
      <c r="P235" s="49"/>
      <c r="Q235" s="49"/>
    </row>
    <row r="236" spans="1:17" s="100" customFormat="1" ht="12.75" customHeight="1" x14ac:dyDescent="0.2">
      <c r="A236" s="49"/>
      <c r="B236" s="88"/>
      <c r="C236" s="73"/>
      <c r="D236" s="358"/>
      <c r="E236" s="346"/>
      <c r="F236" s="346"/>
      <c r="G236" s="346"/>
      <c r="H236" s="178"/>
      <c r="I236" s="141"/>
      <c r="J236" s="138"/>
      <c r="K236" s="349"/>
      <c r="L236" s="350"/>
      <c r="M236" s="178"/>
      <c r="N236" s="146" t="str">
        <f>IF(COUNT(H236:M236)&gt;0,IF(COUNT(H236:I236)=2,IF(J236&gt;0,-PMT(J236/100,I236,H236),H236/I236),0)+K236+M236,"")</f>
        <v/>
      </c>
      <c r="O236" s="77"/>
      <c r="P236" s="49"/>
      <c r="Q236" s="49"/>
    </row>
    <row r="237" spans="1:17" s="100" customFormat="1" ht="12.75" customHeight="1" x14ac:dyDescent="0.2">
      <c r="A237" s="49"/>
      <c r="B237" s="88"/>
      <c r="C237" s="73"/>
      <c r="D237" s="358"/>
      <c r="E237" s="346"/>
      <c r="F237" s="346"/>
      <c r="G237" s="346"/>
      <c r="H237" s="178"/>
      <c r="I237" s="141"/>
      <c r="J237" s="138"/>
      <c r="K237" s="349"/>
      <c r="L237" s="350"/>
      <c r="M237" s="178"/>
      <c r="N237" s="146" t="str">
        <f>IF(COUNT(H237:M237)&gt;0,IF(COUNT(H237:I237)=2,IF(J237&gt;0,-PMT(J237/100,I237,H237),H237/I237),0)+K237+M237,"")</f>
        <v/>
      </c>
      <c r="O237" s="77"/>
      <c r="P237" s="49"/>
      <c r="Q237" s="49"/>
    </row>
    <row r="238" spans="1:17" s="100" customFormat="1" ht="12.75" customHeight="1" x14ac:dyDescent="0.2">
      <c r="A238" s="49"/>
      <c r="B238" s="88"/>
      <c r="C238" s="73"/>
      <c r="D238" s="358"/>
      <c r="E238" s="346"/>
      <c r="F238" s="346"/>
      <c r="G238" s="346"/>
      <c r="H238" s="178"/>
      <c r="I238" s="141"/>
      <c r="J238" s="138"/>
      <c r="K238" s="349"/>
      <c r="L238" s="350"/>
      <c r="M238" s="178"/>
      <c r="N238" s="146" t="str">
        <f>IF(COUNT(H238:M238)&gt;0,IF(COUNT(H238:I238)=2,IF(J238&gt;0,-PMT(J238/100,I238,H238),H238/I238),0)+K238+M238,"")</f>
        <v/>
      </c>
      <c r="O238" s="77"/>
      <c r="P238" s="49"/>
      <c r="Q238" s="49"/>
    </row>
    <row r="239" spans="1:17" s="100" customFormat="1" ht="12.75" customHeight="1" thickBot="1" x14ac:dyDescent="0.25">
      <c r="A239" s="49"/>
      <c r="B239" s="88"/>
      <c r="C239" s="73"/>
      <c r="D239" s="359"/>
      <c r="E239" s="352"/>
      <c r="F239" s="352"/>
      <c r="G239" s="352"/>
      <c r="H239" s="180"/>
      <c r="I239" s="142"/>
      <c r="J239" s="139"/>
      <c r="K239" s="366"/>
      <c r="L239" s="367"/>
      <c r="M239" s="180"/>
      <c r="N239" s="147" t="str">
        <f>IF(COUNT(H239:M239)&gt;0,IF(COUNT(H239:I239)=2,IF(J239&gt;0,-PMT(J239/100,I239,H239),H239/I239),0)+K239+M239,"")</f>
        <v/>
      </c>
      <c r="O239" s="77"/>
      <c r="P239" s="49"/>
      <c r="Q239" s="49"/>
    </row>
    <row r="240" spans="1:17" s="100" customFormat="1" ht="14.25" customHeight="1" thickBot="1" x14ac:dyDescent="0.25">
      <c r="A240" s="49"/>
      <c r="B240" s="88"/>
      <c r="C240" s="73"/>
      <c r="D240" s="5"/>
      <c r="E240" s="107"/>
      <c r="F240" s="107"/>
      <c r="G240" s="107"/>
      <c r="H240" s="107"/>
      <c r="I240" s="107"/>
      <c r="J240" s="107"/>
      <c r="K240" s="107"/>
      <c r="L240" s="64" t="str">
        <f>Translations!$B$96</f>
        <v>Sum</v>
      </c>
      <c r="M240" s="132" t="s">
        <v>5</v>
      </c>
      <c r="N240" s="122" t="str">
        <f>IF(COUNT(N235:N239)&gt;0,SUM(N235:N239),"")</f>
        <v/>
      </c>
      <c r="O240" s="77"/>
      <c r="P240" s="49"/>
      <c r="Q240" s="49"/>
    </row>
    <row r="241" spans="1:17" s="100" customFormat="1" ht="5.0999999999999996" customHeight="1" x14ac:dyDescent="0.2">
      <c r="A241" s="49"/>
      <c r="B241" s="88"/>
      <c r="C241" s="73"/>
      <c r="D241" s="5"/>
      <c r="E241" s="73"/>
      <c r="F241" s="73"/>
      <c r="G241" s="73"/>
      <c r="H241" s="73"/>
      <c r="I241" s="73"/>
      <c r="J241" s="73"/>
      <c r="K241" s="73"/>
      <c r="L241" s="73"/>
      <c r="M241" s="73"/>
      <c r="N241" s="73"/>
      <c r="O241" s="187"/>
      <c r="P241" s="49"/>
      <c r="Q241" s="49"/>
    </row>
    <row r="242" spans="1:17" s="100" customFormat="1" ht="14.25" customHeight="1" x14ac:dyDescent="0.2">
      <c r="A242" s="49"/>
      <c r="B242" s="88"/>
      <c r="C242" s="73"/>
      <c r="D242" s="183" t="s">
        <v>6</v>
      </c>
      <c r="E242" s="38" t="str">
        <f>Translations!$B$97</f>
        <v>Costs of the new equipment or method for Regulated Entities</v>
      </c>
      <c r="F242" s="5"/>
      <c r="G242" s="115"/>
      <c r="H242" s="5"/>
      <c r="I242" s="5"/>
      <c r="J242" s="5"/>
      <c r="K242" s="5"/>
      <c r="L242" s="5"/>
      <c r="M242" s="5"/>
      <c r="N242" s="5"/>
      <c r="O242" s="187"/>
      <c r="P242" s="49"/>
      <c r="Q242" s="49"/>
    </row>
    <row r="243" spans="1:17" s="100" customFormat="1" ht="14.25" customHeight="1" thickBot="1" x14ac:dyDescent="0.25">
      <c r="A243" s="49"/>
      <c r="B243" s="88"/>
      <c r="C243" s="73"/>
      <c r="D243" s="5"/>
      <c r="E243" s="323" t="str">
        <f>Translations!$B$98</f>
        <v>Please enter here the costs related to the use of a new equipment or method which would lead to a higher tier or more accurate method.</v>
      </c>
      <c r="F243" s="323"/>
      <c r="G243" s="323"/>
      <c r="H243" s="323"/>
      <c r="I243" s="323"/>
      <c r="J243" s="323"/>
      <c r="K243" s="323"/>
      <c r="L243" s="323"/>
      <c r="M243" s="323"/>
      <c r="N243" s="323"/>
      <c r="O243" s="77"/>
      <c r="P243" s="49"/>
      <c r="Q243" s="49"/>
    </row>
    <row r="244" spans="1:17" s="100" customFormat="1" ht="12.75" customHeight="1" x14ac:dyDescent="0.2">
      <c r="A244" s="49"/>
      <c r="B244" s="88"/>
      <c r="C244" s="73"/>
      <c r="D244" s="357" t="str">
        <f>Translations!$B$99</f>
        <v>NEW (Regulated Entity)</v>
      </c>
      <c r="E244" s="327" t="str">
        <f>Translations!$B$68</f>
        <v>Brief description</v>
      </c>
      <c r="F244" s="327"/>
      <c r="G244" s="327"/>
      <c r="H244" s="360" t="str">
        <f>Translations!$B$89</f>
        <v>Investment costs</v>
      </c>
      <c r="I244" s="361"/>
      <c r="J244" s="362"/>
      <c r="K244" s="329" t="str">
        <f>Translations!$B$90</f>
        <v>O&amp;M costs [€/year]</v>
      </c>
      <c r="L244" s="330"/>
      <c r="M244" s="337" t="str">
        <f>Translations!$B$91</f>
        <v>Other costs [€/year]</v>
      </c>
      <c r="N244" s="337" t="str">
        <f>Translations!$B$92</f>
        <v>Annual costs [€]</v>
      </c>
      <c r="O244" s="77"/>
      <c r="P244" s="49"/>
      <c r="Q244" s="49"/>
    </row>
    <row r="245" spans="1:17" s="136" customFormat="1" ht="38.25" customHeight="1" thickBot="1" x14ac:dyDescent="0.25">
      <c r="A245" s="113"/>
      <c r="B245" s="114"/>
      <c r="C245" s="103"/>
      <c r="D245" s="358"/>
      <c r="E245" s="328"/>
      <c r="F245" s="328"/>
      <c r="G245" s="328"/>
      <c r="H245" s="133" t="str">
        <f>Translations!$B$93</f>
        <v>Investment costs [€]</v>
      </c>
      <c r="I245" s="143" t="str">
        <f>Translations!$B$94</f>
        <v>Depreciation period [years]</v>
      </c>
      <c r="J245" s="144" t="str">
        <f>Translations!$B$95</f>
        <v>Interest rate [%]</v>
      </c>
      <c r="K245" s="335"/>
      <c r="L245" s="336"/>
      <c r="M245" s="363"/>
      <c r="N245" s="338"/>
      <c r="O245" s="78"/>
      <c r="P245" s="113"/>
      <c r="Q245" s="113"/>
    </row>
    <row r="246" spans="1:17" s="100" customFormat="1" ht="15" customHeight="1" x14ac:dyDescent="0.2">
      <c r="A246" s="49"/>
      <c r="B246" s="88"/>
      <c r="C246" s="73"/>
      <c r="D246" s="358"/>
      <c r="E246" s="339"/>
      <c r="F246" s="340"/>
      <c r="G246" s="364"/>
      <c r="H246" s="179"/>
      <c r="I246" s="140"/>
      <c r="J246" s="137"/>
      <c r="K246" s="343"/>
      <c r="L246" s="344"/>
      <c r="M246" s="179"/>
      <c r="N246" s="145" t="str">
        <f>IF(COUNT(H246:M246)&gt;0,IF(COUNT(H246:I246)=2,IF(J246&gt;0,-PMT(J246/100,I246,H246),H246/I246),0)+K246+M246,"")</f>
        <v/>
      </c>
      <c r="O246" s="77"/>
      <c r="P246" s="49"/>
      <c r="Q246" s="49"/>
    </row>
    <row r="247" spans="1:17" s="100" customFormat="1" ht="12.75" customHeight="1" x14ac:dyDescent="0.2">
      <c r="A247" s="49"/>
      <c r="B247" s="88"/>
      <c r="C247" s="73"/>
      <c r="D247" s="358"/>
      <c r="E247" s="345"/>
      <c r="F247" s="346"/>
      <c r="G247" s="365"/>
      <c r="H247" s="178"/>
      <c r="I247" s="141"/>
      <c r="J247" s="138"/>
      <c r="K247" s="349"/>
      <c r="L247" s="350"/>
      <c r="M247" s="178"/>
      <c r="N247" s="146" t="str">
        <f>IF(COUNT(H247:M247)&gt;0,IF(COUNT(H247:I247)=2,IF(J247&gt;0,-PMT(J247/100,I247,H247),H247/I247),0)+K247+M247,"")</f>
        <v/>
      </c>
      <c r="O247" s="77"/>
      <c r="P247" s="49"/>
      <c r="Q247" s="49"/>
    </row>
    <row r="248" spans="1:17" s="100" customFormat="1" ht="12.75" customHeight="1" x14ac:dyDescent="0.2">
      <c r="A248" s="49"/>
      <c r="B248" s="88"/>
      <c r="C248" s="73"/>
      <c r="D248" s="358"/>
      <c r="E248" s="345"/>
      <c r="F248" s="346"/>
      <c r="G248" s="365"/>
      <c r="H248" s="178"/>
      <c r="I248" s="141"/>
      <c r="J248" s="138"/>
      <c r="K248" s="349"/>
      <c r="L248" s="350"/>
      <c r="M248" s="178"/>
      <c r="N248" s="146" t="str">
        <f>IF(COUNT(H248:M248)&gt;0,IF(COUNT(H248:I248)=2,IF(J248&gt;0,-PMT(J248/100,I248,H248),H248/I248),0)+K248+M248,"")</f>
        <v/>
      </c>
      <c r="O248" s="77"/>
      <c r="P248" s="49"/>
      <c r="Q248" s="49"/>
    </row>
    <row r="249" spans="1:17" s="100" customFormat="1" ht="12.75" customHeight="1" x14ac:dyDescent="0.2">
      <c r="A249" s="49"/>
      <c r="B249" s="88"/>
      <c r="C249" s="73"/>
      <c r="D249" s="358"/>
      <c r="E249" s="345"/>
      <c r="F249" s="346"/>
      <c r="G249" s="365"/>
      <c r="H249" s="178"/>
      <c r="I249" s="141"/>
      <c r="J249" s="138"/>
      <c r="K249" s="349"/>
      <c r="L249" s="350"/>
      <c r="M249" s="178"/>
      <c r="N249" s="146" t="str">
        <f>IF(COUNT(H249:M249)&gt;0,IF(COUNT(H249:I249)=2,IF(J249&gt;0,-PMT(J249/100,I249,H249),H249/I249),0)+K249+M249,"")</f>
        <v/>
      </c>
      <c r="O249" s="77"/>
      <c r="P249" s="49"/>
      <c r="Q249" s="49"/>
    </row>
    <row r="250" spans="1:17" s="100" customFormat="1" ht="12.75" customHeight="1" thickBot="1" x14ac:dyDescent="0.25">
      <c r="A250" s="49"/>
      <c r="B250" s="88"/>
      <c r="C250" s="73"/>
      <c r="D250" s="359"/>
      <c r="E250" s="351"/>
      <c r="F250" s="352"/>
      <c r="G250" s="352"/>
      <c r="H250" s="180"/>
      <c r="I250" s="142"/>
      <c r="J250" s="139"/>
      <c r="K250" s="366"/>
      <c r="L250" s="367"/>
      <c r="M250" s="180"/>
      <c r="N250" s="147" t="str">
        <f>IF(COUNT(H250:M250)&gt;0,IF(COUNT(H250:I250)=2,IF(J250&gt;0,-PMT(J250/100,I250,H250),H250/I250),0)+K250+M250,"")</f>
        <v/>
      </c>
      <c r="O250" s="77"/>
      <c r="P250" s="49"/>
      <c r="Q250" s="49"/>
    </row>
    <row r="251" spans="1:17" s="100" customFormat="1" ht="15" customHeight="1" thickBot="1" x14ac:dyDescent="0.25">
      <c r="A251" s="49"/>
      <c r="B251" s="88"/>
      <c r="C251" s="73"/>
      <c r="D251" s="73"/>
      <c r="E251" s="73"/>
      <c r="F251" s="73"/>
      <c r="G251" s="73"/>
      <c r="H251" s="73"/>
      <c r="I251" s="73"/>
      <c r="J251" s="73"/>
      <c r="K251" s="73"/>
      <c r="L251" s="64" t="str">
        <f>Translations!$B$96</f>
        <v>Sum</v>
      </c>
      <c r="M251" s="132" t="s">
        <v>5</v>
      </c>
      <c r="N251" s="122" t="str">
        <f>IF(COUNT(N246:N250)&gt;0,SUM(N246:N250),"")</f>
        <v/>
      </c>
      <c r="O251" s="77"/>
      <c r="P251" s="49"/>
      <c r="Q251" s="49"/>
    </row>
    <row r="252" spans="1:17" s="100" customFormat="1" ht="12.75" customHeight="1" x14ac:dyDescent="0.2">
      <c r="A252" s="49"/>
      <c r="B252" s="88"/>
      <c r="C252" s="73"/>
      <c r="D252" s="5"/>
      <c r="E252" s="73"/>
      <c r="F252" s="73"/>
      <c r="G252" s="73"/>
      <c r="H252" s="73"/>
      <c r="I252" s="73"/>
      <c r="J252" s="73"/>
      <c r="K252" s="73"/>
      <c r="L252" s="73"/>
      <c r="M252" s="73"/>
      <c r="N252" s="73"/>
      <c r="O252" s="187"/>
      <c r="P252" s="49"/>
      <c r="Q252" s="49"/>
    </row>
    <row r="253" spans="1:17" s="100" customFormat="1" ht="5.0999999999999996" customHeight="1" x14ac:dyDescent="0.2">
      <c r="A253" s="49"/>
      <c r="B253" s="88"/>
      <c r="C253" s="73"/>
      <c r="D253" s="166"/>
      <c r="E253" s="167"/>
      <c r="F253" s="167"/>
      <c r="G253" s="167"/>
      <c r="H253" s="167"/>
      <c r="I253" s="167"/>
      <c r="J253" s="167"/>
      <c r="K253" s="167"/>
      <c r="L253" s="167"/>
      <c r="M253" s="167"/>
      <c r="N253" s="167"/>
      <c r="O253" s="187"/>
      <c r="P253" s="49"/>
      <c r="Q253" s="49"/>
    </row>
    <row r="254" spans="1:17" s="100" customFormat="1" ht="14.25" customHeight="1" x14ac:dyDescent="0.2">
      <c r="A254" s="49"/>
      <c r="B254" s="88"/>
      <c r="C254" s="73"/>
      <c r="D254" s="183" t="s">
        <v>7</v>
      </c>
      <c r="E254" s="38" t="str">
        <f>Translations!$B$100</f>
        <v>Current or reference costs incurring on consumers</v>
      </c>
      <c r="F254" s="38"/>
      <c r="G254" s="38"/>
      <c r="H254" s="38"/>
      <c r="I254" s="38"/>
      <c r="J254" s="38"/>
      <c r="K254" s="107"/>
      <c r="L254" s="64"/>
      <c r="M254" s="132"/>
      <c r="N254" s="160"/>
      <c r="O254" s="77"/>
      <c r="P254" s="49"/>
      <c r="Q254" s="49"/>
    </row>
    <row r="255" spans="1:17" s="100" customFormat="1" ht="14.25" customHeight="1" thickBot="1" x14ac:dyDescent="0.25">
      <c r="A255" s="49"/>
      <c r="B255" s="88"/>
      <c r="C255" s="73"/>
      <c r="D255" s="5"/>
      <c r="E255" s="323" t="str">
        <f>Translations!$B$101</f>
        <v>Please enter here the costs which would incur on consumers' side when you use the current equipment or method.</v>
      </c>
      <c r="F255" s="323"/>
      <c r="G255" s="323"/>
      <c r="H255" s="323"/>
      <c r="I255" s="323"/>
      <c r="J255" s="323"/>
      <c r="K255" s="323"/>
      <c r="L255" s="323"/>
      <c r="M255" s="323"/>
      <c r="N255" s="160"/>
      <c r="O255" s="77"/>
      <c r="P255" s="49"/>
      <c r="Q255" s="49"/>
    </row>
    <row r="256" spans="1:17" s="100" customFormat="1" ht="14.25" customHeight="1" x14ac:dyDescent="0.2">
      <c r="A256" s="49"/>
      <c r="B256" s="88"/>
      <c r="C256" s="73"/>
      <c r="D256" s="324" t="str">
        <f>Translations!$B$102</f>
        <v>REFERENCE (Consumers)</v>
      </c>
      <c r="E256" s="327" t="str">
        <f>Translations!$B$68</f>
        <v>Brief description</v>
      </c>
      <c r="F256" s="327"/>
      <c r="G256" s="327"/>
      <c r="H256" s="329" t="str">
        <f>Translations!$B$103</f>
        <v>Number of consumers impacted</v>
      </c>
      <c r="I256" s="330"/>
      <c r="J256" s="333" t="str">
        <f>Translations!$B$104</f>
        <v>One-off Costs</v>
      </c>
      <c r="K256" s="334"/>
      <c r="L256" s="329" t="str">
        <f>Translations!$B$105</f>
        <v>Reccurring costs per consumer and year [€/consumer/year]</v>
      </c>
      <c r="M256" s="330"/>
      <c r="N256" s="337" t="str">
        <f>Translations!$B$92</f>
        <v>Annual costs [€]</v>
      </c>
      <c r="O256" s="77"/>
      <c r="P256" s="49"/>
      <c r="Q256" s="49"/>
    </row>
    <row r="257" spans="1:17" s="100" customFormat="1" ht="36" customHeight="1" thickBot="1" x14ac:dyDescent="0.25">
      <c r="A257" s="49"/>
      <c r="B257" s="88"/>
      <c r="C257" s="73"/>
      <c r="D257" s="325"/>
      <c r="E257" s="328"/>
      <c r="F257" s="328"/>
      <c r="G257" s="328"/>
      <c r="H257" s="331"/>
      <c r="I257" s="332"/>
      <c r="J257" s="155" t="str">
        <f>Translations!$B$106</f>
        <v>One-off Costs [€/consumer]</v>
      </c>
      <c r="K257" s="164" t="str">
        <f>Translations!$B$94</f>
        <v>Depreciation period [years]</v>
      </c>
      <c r="L257" s="335"/>
      <c r="M257" s="336"/>
      <c r="N257" s="338"/>
      <c r="O257" s="77"/>
      <c r="P257" s="49"/>
      <c r="Q257" s="49"/>
    </row>
    <row r="258" spans="1:17" s="100" customFormat="1" ht="14.25" customHeight="1" x14ac:dyDescent="0.2">
      <c r="A258" s="49"/>
      <c r="B258" s="88"/>
      <c r="C258" s="73"/>
      <c r="D258" s="325"/>
      <c r="E258" s="339"/>
      <c r="F258" s="340"/>
      <c r="G258" s="340"/>
      <c r="H258" s="341"/>
      <c r="I258" s="342"/>
      <c r="J258" s="156"/>
      <c r="K258" s="137"/>
      <c r="L258" s="343"/>
      <c r="M258" s="344"/>
      <c r="N258" s="146" t="str">
        <f>IF(COUNT(H258:M258)&gt;0,IF(COUNT(J258:K258)=2,H258*(-PMT(4/100,K258,J258)),0)+(H258*L258),"")</f>
        <v/>
      </c>
      <c r="O258" s="77"/>
      <c r="P258" s="168"/>
      <c r="Q258" s="49"/>
    </row>
    <row r="259" spans="1:17" s="100" customFormat="1" ht="14.25" customHeight="1" x14ac:dyDescent="0.2">
      <c r="A259" s="49"/>
      <c r="B259" s="88"/>
      <c r="C259" s="73"/>
      <c r="D259" s="325"/>
      <c r="E259" s="345"/>
      <c r="F259" s="346"/>
      <c r="G259" s="346"/>
      <c r="H259" s="347"/>
      <c r="I259" s="348"/>
      <c r="J259" s="157"/>
      <c r="K259" s="138"/>
      <c r="L259" s="349"/>
      <c r="M259" s="350"/>
      <c r="N259" s="146" t="str">
        <f t="shared" ref="N259:N260" si="2">IF(COUNT(H259:M259)&gt;0,IF(COUNT(J259:K259)=2,H259*(-PMT(4/100,K259,J259)),0)+(H259*L259),"")</f>
        <v/>
      </c>
      <c r="O259" s="77"/>
      <c r="P259" s="168"/>
      <c r="Q259" s="49"/>
    </row>
    <row r="260" spans="1:17" s="100" customFormat="1" ht="14.25" customHeight="1" thickBot="1" x14ac:dyDescent="0.25">
      <c r="A260" s="49"/>
      <c r="B260" s="88"/>
      <c r="C260" s="73"/>
      <c r="D260" s="326"/>
      <c r="E260" s="351"/>
      <c r="F260" s="352"/>
      <c r="G260" s="352"/>
      <c r="H260" s="353"/>
      <c r="I260" s="354"/>
      <c r="J260" s="158"/>
      <c r="K260" s="139"/>
      <c r="L260" s="355"/>
      <c r="M260" s="356"/>
      <c r="N260" s="147" t="str">
        <f t="shared" si="2"/>
        <v/>
      </c>
      <c r="O260" s="77"/>
      <c r="P260" s="49"/>
      <c r="Q260" s="49"/>
    </row>
    <row r="261" spans="1:17" s="100" customFormat="1" ht="14.25" customHeight="1" thickBot="1" x14ac:dyDescent="0.25">
      <c r="A261" s="49"/>
      <c r="B261" s="88"/>
      <c r="C261" s="73"/>
      <c r="D261" s="5"/>
      <c r="E261" s="107"/>
      <c r="F261" s="107"/>
      <c r="G261" s="107"/>
      <c r="H261" s="107"/>
      <c r="J261" s="107"/>
      <c r="K261" s="107"/>
      <c r="L261" s="64" t="str">
        <f>Translations!$B$96</f>
        <v>Sum</v>
      </c>
      <c r="M261" s="132" t="s">
        <v>5</v>
      </c>
      <c r="N261" s="122" t="str">
        <f>IF(COUNT(N258:N260)&gt;0,SUM(N258:N260),"")</f>
        <v/>
      </c>
      <c r="O261" s="77"/>
      <c r="P261" s="49"/>
      <c r="Q261" s="49"/>
    </row>
    <row r="262" spans="1:17" s="100" customFormat="1" ht="5.0999999999999996" customHeight="1" x14ac:dyDescent="0.2">
      <c r="A262" s="49"/>
      <c r="B262" s="88"/>
      <c r="C262" s="73"/>
      <c r="D262" s="5"/>
      <c r="E262" s="73"/>
      <c r="F262" s="73"/>
      <c r="G262" s="73"/>
      <c r="H262" s="73"/>
      <c r="I262" s="73"/>
      <c r="J262" s="73"/>
      <c r="K262" s="73"/>
      <c r="L262" s="73"/>
      <c r="M262" s="73"/>
      <c r="N262" s="73"/>
      <c r="O262" s="187"/>
      <c r="P262" s="49"/>
      <c r="Q262" s="49"/>
    </row>
    <row r="263" spans="1:17" s="100" customFormat="1" ht="15" customHeight="1" x14ac:dyDescent="0.2">
      <c r="A263" s="49"/>
      <c r="B263" s="88"/>
      <c r="C263" s="73"/>
      <c r="D263" s="173" t="s">
        <v>8</v>
      </c>
      <c r="E263" s="38" t="str">
        <f>Translations!$B$107</f>
        <v>Consumer cost when new equipment or method is implemented by Regulated Entity</v>
      </c>
      <c r="F263" s="38"/>
      <c r="G263" s="38"/>
      <c r="H263" s="38"/>
      <c r="I263" s="38"/>
      <c r="J263" s="38"/>
      <c r="K263" s="107"/>
      <c r="L263" s="64"/>
      <c r="M263" s="132"/>
      <c r="N263" s="160"/>
      <c r="O263" s="77"/>
      <c r="P263" s="49"/>
      <c r="Q263" s="49"/>
    </row>
    <row r="264" spans="1:17" s="100" customFormat="1" ht="15" customHeight="1" thickBot="1" x14ac:dyDescent="0.25">
      <c r="A264" s="49"/>
      <c r="B264" s="88"/>
      <c r="C264" s="73"/>
      <c r="D264" s="5"/>
      <c r="E264" s="323" t="str">
        <f>Translations!$B$108</f>
        <v>Please enter here the costs which would be incurred by consumers when a more accurate equipment or method is used.</v>
      </c>
      <c r="F264" s="323"/>
      <c r="G264" s="323"/>
      <c r="H264" s="323"/>
      <c r="I264" s="323"/>
      <c r="J264" s="323"/>
      <c r="K264" s="323"/>
      <c r="L264" s="323"/>
      <c r="M264" s="323"/>
      <c r="N264" s="154"/>
      <c r="O264" s="77"/>
      <c r="P264" s="49"/>
      <c r="Q264" s="49"/>
    </row>
    <row r="265" spans="1:17" s="100" customFormat="1" ht="15" customHeight="1" x14ac:dyDescent="0.2">
      <c r="A265" s="49"/>
      <c r="B265" s="88"/>
      <c r="C265" s="73"/>
      <c r="D265" s="324" t="str">
        <f>Translations!$B$109</f>
        <v>NEW (Consumers)</v>
      </c>
      <c r="E265" s="327" t="str">
        <f>Translations!$B$68</f>
        <v>Brief description</v>
      </c>
      <c r="F265" s="327"/>
      <c r="G265" s="327"/>
      <c r="H265" s="329" t="str">
        <f>Translations!$B$103</f>
        <v>Number of consumers impacted</v>
      </c>
      <c r="I265" s="330"/>
      <c r="J265" s="333" t="str">
        <f>Translations!$B$104</f>
        <v>One-off Costs</v>
      </c>
      <c r="K265" s="334"/>
      <c r="L265" s="329" t="str">
        <f>Translations!$B$105</f>
        <v>Reccurring costs per consumer and year [€/consumer/year]</v>
      </c>
      <c r="M265" s="330"/>
      <c r="N265" s="337" t="str">
        <f>Translations!$B$92</f>
        <v>Annual costs [€]</v>
      </c>
      <c r="O265" s="77"/>
      <c r="P265" s="49"/>
      <c r="Q265" s="49"/>
    </row>
    <row r="266" spans="1:17" s="100" customFormat="1" ht="37.5" customHeight="1" thickBot="1" x14ac:dyDescent="0.25">
      <c r="A266" s="49"/>
      <c r="B266" s="88"/>
      <c r="C266" s="73"/>
      <c r="D266" s="325"/>
      <c r="E266" s="328"/>
      <c r="F266" s="328"/>
      <c r="G266" s="328"/>
      <c r="H266" s="331"/>
      <c r="I266" s="332"/>
      <c r="J266" s="155" t="str">
        <f>Translations!$B$106</f>
        <v>One-off Costs [€/consumer]</v>
      </c>
      <c r="K266" s="164" t="str">
        <f>Translations!$B$94</f>
        <v>Depreciation period [years]</v>
      </c>
      <c r="L266" s="335"/>
      <c r="M266" s="336"/>
      <c r="N266" s="338"/>
      <c r="O266" s="77"/>
      <c r="P266" s="49"/>
      <c r="Q266" s="49"/>
    </row>
    <row r="267" spans="1:17" s="100" customFormat="1" ht="15" customHeight="1" x14ac:dyDescent="0.2">
      <c r="A267" s="49"/>
      <c r="B267" s="88"/>
      <c r="C267" s="73"/>
      <c r="D267" s="325"/>
      <c r="E267" s="339"/>
      <c r="F267" s="340"/>
      <c r="G267" s="340"/>
      <c r="H267" s="341"/>
      <c r="I267" s="342"/>
      <c r="J267" s="156"/>
      <c r="K267" s="137"/>
      <c r="L267" s="343"/>
      <c r="M267" s="344"/>
      <c r="N267" s="146" t="str">
        <f>IF(COUNT(H267:M267)&gt;0,IF(COUNT(J267:K267)=2,H267*(IF(4&gt;0,-PMT(4/100,K267,J267),J267/K267)),0)+(H267*L267),"")</f>
        <v/>
      </c>
      <c r="O267" s="77"/>
      <c r="P267" s="49"/>
      <c r="Q267" s="49"/>
    </row>
    <row r="268" spans="1:17" s="100" customFormat="1" ht="15" customHeight="1" x14ac:dyDescent="0.2">
      <c r="A268" s="49"/>
      <c r="B268" s="88"/>
      <c r="C268" s="73"/>
      <c r="D268" s="325"/>
      <c r="E268" s="345"/>
      <c r="F268" s="346"/>
      <c r="G268" s="346"/>
      <c r="H268" s="347"/>
      <c r="I268" s="348"/>
      <c r="J268" s="157"/>
      <c r="K268" s="138"/>
      <c r="L268" s="349"/>
      <c r="M268" s="350"/>
      <c r="N268" s="146" t="str">
        <f>IF(COUNT(H268:M268)&gt;0,IF(COUNT(J268:K268)=2,H268*(IF(4&gt;0,-PMT(4/100,K268,J268),J268/K268)),0)+(H268*L268),"")</f>
        <v/>
      </c>
      <c r="O268" s="77"/>
      <c r="P268" s="49"/>
      <c r="Q268" s="49"/>
    </row>
    <row r="269" spans="1:17" s="100" customFormat="1" ht="15" customHeight="1" thickBot="1" x14ac:dyDescent="0.25">
      <c r="A269" s="49"/>
      <c r="B269" s="88"/>
      <c r="C269" s="73"/>
      <c r="D269" s="326"/>
      <c r="E269" s="351"/>
      <c r="F269" s="352"/>
      <c r="G269" s="352"/>
      <c r="H269" s="353"/>
      <c r="I269" s="354"/>
      <c r="J269" s="158"/>
      <c r="K269" s="139"/>
      <c r="L269" s="355"/>
      <c r="M269" s="356"/>
      <c r="N269" s="147" t="str">
        <f>IF(COUNT(H269:M269)&gt;0,IF(COUNT(J269:K269)=2,H269*(IF(4&gt;0,-PMT(4/100,K269,J269),J269/K269)),0)+(H269*L269),"")</f>
        <v/>
      </c>
      <c r="O269" s="77"/>
      <c r="P269" s="49"/>
      <c r="Q269" s="49"/>
    </row>
    <row r="270" spans="1:17" s="100" customFormat="1" ht="15" customHeight="1" thickBot="1" x14ac:dyDescent="0.25">
      <c r="A270" s="49"/>
      <c r="B270" s="88"/>
      <c r="C270" s="73"/>
      <c r="D270" s="5"/>
      <c r="E270" s="107"/>
      <c r="F270" s="107"/>
      <c r="G270" s="107"/>
      <c r="H270" s="107"/>
      <c r="J270" s="107"/>
      <c r="K270" s="107"/>
      <c r="L270" s="64" t="str">
        <f>Translations!$B$96</f>
        <v>Sum</v>
      </c>
      <c r="M270" s="132" t="s">
        <v>5</v>
      </c>
      <c r="N270" s="122" t="str">
        <f>IF(COUNT(N267:N269)&gt;0,SUM(N267:N269),"")</f>
        <v/>
      </c>
      <c r="O270" s="77"/>
      <c r="P270" s="49"/>
      <c r="Q270" s="49"/>
    </row>
    <row r="271" spans="1:17" s="100" customFormat="1" ht="15" customHeight="1" thickBot="1" x14ac:dyDescent="0.25">
      <c r="A271" s="49"/>
      <c r="B271" s="88"/>
      <c r="C271" s="73"/>
      <c r="E271" s="161"/>
      <c r="F271" s="161"/>
      <c r="G271" s="161"/>
      <c r="H271" s="161"/>
      <c r="I271" s="161"/>
      <c r="J271" s="161"/>
      <c r="K271" s="161"/>
      <c r="L271" s="162"/>
      <c r="M271" s="159"/>
      <c r="N271" s="160"/>
      <c r="O271" s="77"/>
      <c r="P271" s="49"/>
      <c r="Q271" s="49"/>
    </row>
    <row r="272" spans="1:17" s="100" customFormat="1" ht="15" customHeight="1" thickBot="1" x14ac:dyDescent="0.25">
      <c r="A272" s="49"/>
      <c r="B272" s="88"/>
      <c r="C272" s="73"/>
      <c r="D272" s="50" t="s">
        <v>9</v>
      </c>
      <c r="E272" s="319" t="str">
        <f>Translations!$B$110</f>
        <v>Total of the "additional" costs</v>
      </c>
      <c r="F272" s="319"/>
      <c r="G272" s="319"/>
      <c r="H272" s="319"/>
      <c r="I272" s="319"/>
      <c r="J272" s="319"/>
      <c r="K272" s="319"/>
      <c r="L272" s="319"/>
      <c r="M272" s="121" t="s">
        <v>5</v>
      </c>
      <c r="N272" s="122" t="str">
        <f>IF(COUNT(N273:N274)&gt;0,SUM(N273:N274),"")</f>
        <v/>
      </c>
      <c r="O272" s="77"/>
      <c r="P272" s="49"/>
      <c r="Q272" s="49"/>
    </row>
    <row r="273" spans="1:17" s="100" customFormat="1" ht="15" customHeight="1" x14ac:dyDescent="0.2">
      <c r="A273" s="49"/>
      <c r="B273" s="88"/>
      <c r="C273" s="73"/>
      <c r="D273" s="50"/>
      <c r="E273" s="320" t="str">
        <f>Translations!$B$111</f>
        <v>"Additional" costs for the regulated entity</v>
      </c>
      <c r="F273" s="320"/>
      <c r="G273" s="320"/>
      <c r="H273" s="320"/>
      <c r="I273" s="320"/>
      <c r="J273" s="320"/>
      <c r="K273" s="320"/>
      <c r="L273" s="320"/>
      <c r="M273" s="170" t="s">
        <v>5</v>
      </c>
      <c r="N273" s="171" t="str">
        <f>IF(ISNUMBER(N251),N251-IF(ISNUMBER(N240),N240,0),"")</f>
        <v/>
      </c>
      <c r="O273" s="77"/>
      <c r="P273" s="49"/>
      <c r="Q273" s="49"/>
    </row>
    <row r="274" spans="1:17" s="100" customFormat="1" ht="15" customHeight="1" x14ac:dyDescent="0.2">
      <c r="A274" s="49"/>
      <c r="B274" s="88"/>
      <c r="C274" s="73"/>
      <c r="D274" s="50"/>
      <c r="E274" s="320" t="str">
        <f>Translations!$B$112</f>
        <v>"Additional" costs for the consumers</v>
      </c>
      <c r="F274" s="320"/>
      <c r="G274" s="320"/>
      <c r="H274" s="320"/>
      <c r="I274" s="320"/>
      <c r="J274" s="320"/>
      <c r="K274" s="320"/>
      <c r="L274" s="320"/>
      <c r="M274" s="170" t="s">
        <v>5</v>
      </c>
      <c r="N274" s="172" t="str">
        <f>IF(ISNUMBER(N270),N270-IF(ISNUMBER(N261),N261,0),"")</f>
        <v/>
      </c>
      <c r="O274" s="187"/>
      <c r="P274" s="49"/>
      <c r="Q274" s="49"/>
    </row>
    <row r="275" spans="1:17" s="100" customFormat="1" ht="15" customHeight="1" x14ac:dyDescent="0.2">
      <c r="A275" s="49"/>
      <c r="B275" s="88"/>
      <c r="C275" s="73"/>
      <c r="D275" s="50"/>
      <c r="E275" s="321" t="str">
        <f>Translations!$B$113</f>
        <v>A negative value means that the more accurate method may even lead to lower costs (e.g. for consumers).</v>
      </c>
      <c r="F275" s="321"/>
      <c r="G275" s="321"/>
      <c r="H275" s="321"/>
      <c r="I275" s="321"/>
      <c r="J275" s="321"/>
      <c r="K275" s="321"/>
      <c r="L275" s="321"/>
      <c r="M275" s="321"/>
      <c r="N275" s="321"/>
      <c r="O275" s="187"/>
      <c r="P275" s="49"/>
      <c r="Q275" s="49"/>
    </row>
    <row r="276" spans="1:17" s="100" customFormat="1" ht="5.0999999999999996" customHeight="1" x14ac:dyDescent="0.2">
      <c r="A276" s="49"/>
      <c r="B276" s="88"/>
      <c r="C276" s="73"/>
      <c r="D276" s="5"/>
      <c r="E276" s="116"/>
      <c r="F276" s="116"/>
      <c r="G276" s="116"/>
      <c r="H276" s="116"/>
      <c r="I276" s="116"/>
      <c r="J276" s="116"/>
      <c r="K276" s="116"/>
      <c r="L276" s="116"/>
      <c r="M276" s="116"/>
      <c r="N276" s="116"/>
      <c r="O276" s="187"/>
      <c r="P276" s="49"/>
      <c r="Q276" s="49"/>
    </row>
    <row r="277" spans="1:17" s="100" customFormat="1" ht="13.5" thickBot="1" x14ac:dyDescent="0.25">
      <c r="A277" s="49"/>
      <c r="B277" s="88"/>
      <c r="C277" s="73"/>
      <c r="D277" s="5"/>
      <c r="E277" s="93"/>
      <c r="F277" s="93"/>
      <c r="G277" s="50" t="str">
        <f>Translations!$B$114</f>
        <v>EUA price [€/t CO2e]</v>
      </c>
      <c r="H277" s="93"/>
      <c r="I277" s="50" t="str">
        <f>Translations!$B$115</f>
        <v>Average annual emissions</v>
      </c>
      <c r="J277" s="93"/>
      <c r="K277" s="50" t="str">
        <f>Translations!$B$116</f>
        <v>Improvement factor</v>
      </c>
      <c r="L277" s="93"/>
      <c r="M277" s="93"/>
      <c r="N277" s="93"/>
      <c r="O277" s="187"/>
      <c r="P277" s="49"/>
      <c r="Q277" s="49"/>
    </row>
    <row r="278" spans="1:17" s="100" customFormat="1" ht="15" customHeight="1" thickBot="1" x14ac:dyDescent="0.25">
      <c r="A278" s="49"/>
      <c r="B278" s="88"/>
      <c r="C278" s="73"/>
      <c r="D278" s="50" t="s">
        <v>10</v>
      </c>
      <c r="E278" s="319" t="str">
        <f>Translations!$B$117</f>
        <v>Annual Benefits</v>
      </c>
      <c r="F278" s="322"/>
      <c r="G278" s="104">
        <f>EUconst_CarbonPrice</f>
        <v>60</v>
      </c>
      <c r="H278" s="118" t="s">
        <v>11</v>
      </c>
      <c r="I278" s="130"/>
      <c r="J278" s="119" t="s">
        <v>11</v>
      </c>
      <c r="K278" s="105" t="str">
        <f>IF(AND(J197&lt;&gt;"",J197=FALSE),1/100,IF(COUNT(J200,J201)=2,J200-J201,""))</f>
        <v/>
      </c>
      <c r="L278" s="120"/>
      <c r="M278" s="121" t="s">
        <v>5</v>
      </c>
      <c r="N278" s="122" t="str">
        <f>IF(COUNT(G278,I278,K278)=3,G278*I278*K278,"")</f>
        <v/>
      </c>
      <c r="O278" s="187"/>
      <c r="P278" s="49"/>
      <c r="Q278" s="49"/>
    </row>
    <row r="279" spans="1:17" s="100" customFormat="1" ht="12.75" customHeight="1" x14ac:dyDescent="0.2">
      <c r="A279" s="49"/>
      <c r="B279" s="88"/>
      <c r="C279" s="73"/>
      <c r="D279" s="14"/>
      <c r="E279" s="321" t="str">
        <f>Translations!$B$118</f>
        <v>Average annual emissions: Those emissions shall relate to a specific fuel stream.</v>
      </c>
      <c r="F279" s="321"/>
      <c r="G279" s="321"/>
      <c r="H279" s="321"/>
      <c r="I279" s="321"/>
      <c r="J279" s="321"/>
      <c r="K279" s="321"/>
      <c r="L279" s="321"/>
      <c r="M279" s="321"/>
      <c r="N279" s="321"/>
      <c r="O279" s="117"/>
      <c r="P279" s="49"/>
      <c r="Q279" s="49"/>
    </row>
    <row r="280" spans="1:17" s="100" customFormat="1" ht="5.0999999999999996" customHeight="1" thickBot="1" x14ac:dyDescent="0.25">
      <c r="A280" s="49"/>
      <c r="B280" s="88"/>
      <c r="C280" s="73"/>
      <c r="D280" s="14"/>
      <c r="E280" s="116"/>
      <c r="F280" s="116"/>
      <c r="G280" s="116"/>
      <c r="H280" s="116"/>
      <c r="I280" s="116"/>
      <c r="J280" s="116"/>
      <c r="K280" s="116"/>
      <c r="L280" s="116"/>
      <c r="M280" s="116"/>
      <c r="N280" s="116"/>
      <c r="O280" s="117"/>
      <c r="P280" s="49"/>
      <c r="Q280" s="49"/>
    </row>
    <row r="281" spans="1:17" s="100" customFormat="1" ht="15" customHeight="1" thickBot="1" x14ac:dyDescent="0.25">
      <c r="A281" s="188"/>
      <c r="B281" s="127"/>
      <c r="C281" s="189"/>
      <c r="D281" s="50" t="s">
        <v>12</v>
      </c>
      <c r="E281" s="91" t="str">
        <f>Translations!$B$119</f>
        <v>Costs are unreasonable?</v>
      </c>
      <c r="F281" s="190"/>
      <c r="G281" s="190"/>
      <c r="H281" s="191"/>
      <c r="I281" s="106" t="str">
        <f>IF(COUNT(N272,N278)=2,AND(N272&gt;N278,N272&gt;IF(CNTR_SmallEmitter,1000,4000)),"")</f>
        <v/>
      </c>
      <c r="J281" s="38"/>
      <c r="K281" s="38"/>
      <c r="L281" s="38"/>
      <c r="M281" s="38"/>
      <c r="N281" s="38"/>
      <c r="O281" s="192"/>
      <c r="P281" s="188"/>
      <c r="Q281" s="188"/>
    </row>
    <row r="282" spans="1:17" ht="12.75" customHeight="1" thickBot="1" x14ac:dyDescent="0.25">
      <c r="A282" s="84"/>
      <c r="B282" s="88"/>
      <c r="C282" s="65"/>
      <c r="D282" s="7"/>
      <c r="E282" s="66"/>
      <c r="F282" s="6"/>
      <c r="G282" s="8"/>
      <c r="H282" s="8"/>
      <c r="I282" s="8"/>
      <c r="J282" s="8"/>
      <c r="K282" s="8"/>
      <c r="L282" s="8"/>
      <c r="M282" s="8"/>
      <c r="N282" s="8"/>
      <c r="O282" s="76"/>
      <c r="P282" s="61"/>
      <c r="Q282" s="186"/>
    </row>
    <row r="283" spans="1:17" s="100" customFormat="1" ht="12.75" customHeight="1" thickBot="1" x14ac:dyDescent="0.25">
      <c r="A283" s="49"/>
      <c r="B283" s="88"/>
      <c r="C283" s="5"/>
      <c r="D283" s="5"/>
      <c r="E283" s="5"/>
      <c r="F283" s="5"/>
      <c r="G283" s="5"/>
      <c r="H283" s="5"/>
      <c r="I283" s="5"/>
      <c r="J283" s="5"/>
      <c r="K283" s="5"/>
      <c r="L283" s="5"/>
      <c r="M283" s="5"/>
      <c r="N283" s="5"/>
      <c r="O283" s="77"/>
      <c r="P283" s="49"/>
      <c r="Q283" s="49"/>
    </row>
    <row r="284" spans="1:17" s="100" customFormat="1" ht="15.75" customHeight="1" thickBot="1" x14ac:dyDescent="0.25">
      <c r="A284" s="49"/>
      <c r="B284" s="88"/>
      <c r="C284" s="67">
        <f>C195+1</f>
        <v>4</v>
      </c>
      <c r="D284" s="5"/>
      <c r="E284" s="382" t="str">
        <f>Translations!$B$55</f>
        <v>This is an optional tool for calculating whether costs can be considered as unreasonable.</v>
      </c>
      <c r="F284" s="382"/>
      <c r="G284" s="382"/>
      <c r="H284" s="382"/>
      <c r="I284" s="382"/>
      <c r="J284" s="382"/>
      <c r="K284" s="382"/>
      <c r="L284" s="382"/>
      <c r="M284" s="382"/>
      <c r="N284" s="382"/>
      <c r="O284" s="77"/>
      <c r="P284" s="49"/>
      <c r="Q284" s="49"/>
    </row>
    <row r="285" spans="1:17" s="100" customFormat="1" ht="5.0999999999999996" customHeight="1" x14ac:dyDescent="0.2">
      <c r="A285" s="49"/>
      <c r="B285" s="88"/>
      <c r="C285" s="123"/>
      <c r="D285" s="5"/>
      <c r="E285" s="107"/>
      <c r="F285" s="107"/>
      <c r="G285" s="107"/>
      <c r="H285" s="107"/>
      <c r="I285" s="107"/>
      <c r="J285" s="107"/>
      <c r="K285" s="107"/>
      <c r="L285" s="107"/>
      <c r="M285" s="107"/>
      <c r="N285" s="107"/>
      <c r="O285" s="77"/>
      <c r="P285" s="49"/>
      <c r="Q285" s="49"/>
    </row>
    <row r="286" spans="1:17" s="100" customFormat="1" ht="12.75" customHeight="1" x14ac:dyDescent="0.2">
      <c r="A286" s="49"/>
      <c r="B286" s="88"/>
      <c r="C286" s="73"/>
      <c r="D286" s="50" t="s">
        <v>1</v>
      </c>
      <c r="E286" s="319" t="str">
        <f>Translations!$B$56</f>
        <v>Direct impact on accuracy?</v>
      </c>
      <c r="F286" s="319"/>
      <c r="G286" s="319"/>
      <c r="H286" s="319"/>
      <c r="I286" s="322"/>
      <c r="J286" s="135"/>
      <c r="K286" s="108"/>
      <c r="L286" s="108"/>
      <c r="M286" s="108"/>
      <c r="N286" s="108"/>
      <c r="O286" s="77"/>
      <c r="P286" s="49"/>
      <c r="Q286" s="49"/>
    </row>
    <row r="287" spans="1:17" s="100" customFormat="1" ht="38.25" customHeight="1" x14ac:dyDescent="0.2">
      <c r="A287" s="49"/>
      <c r="B287" s="88"/>
      <c r="C287" s="73"/>
      <c r="D287" s="5"/>
      <c r="E287" s="321" t="str">
        <f>Translations!$B$57</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v>
      </c>
      <c r="F287" s="321"/>
      <c r="G287" s="321"/>
      <c r="H287" s="321"/>
      <c r="I287" s="321"/>
      <c r="J287" s="321"/>
      <c r="K287" s="321"/>
      <c r="L287" s="321"/>
      <c r="M287" s="321"/>
      <c r="N287" s="321"/>
      <c r="O287" s="77"/>
      <c r="P287" s="49"/>
      <c r="Q287" s="49"/>
    </row>
    <row r="288" spans="1:17" s="100" customFormat="1" ht="5.0999999999999996" customHeight="1" x14ac:dyDescent="0.2">
      <c r="A288" s="49"/>
      <c r="B288" s="88"/>
      <c r="C288" s="73"/>
      <c r="D288" s="5"/>
      <c r="E288" s="181"/>
      <c r="F288" s="181"/>
      <c r="G288" s="181"/>
      <c r="H288" s="181"/>
      <c r="I288" s="181"/>
      <c r="J288" s="181"/>
      <c r="K288" s="181"/>
      <c r="L288" s="181"/>
      <c r="M288" s="181"/>
      <c r="N288" s="181"/>
      <c r="O288" s="77"/>
      <c r="P288" s="49"/>
      <c r="Q288" s="49"/>
    </row>
    <row r="289" spans="1:17" s="100" customFormat="1" ht="12.75" customHeight="1" x14ac:dyDescent="0.2">
      <c r="A289" s="49"/>
      <c r="B289" s="88"/>
      <c r="C289" s="73"/>
      <c r="D289" s="5"/>
      <c r="E289" s="376" t="str">
        <f>Translations!$B$58</f>
        <v>Uncertainty currently achieved:</v>
      </c>
      <c r="F289" s="376"/>
      <c r="G289" s="376"/>
      <c r="H289" s="376"/>
      <c r="I289" s="377"/>
      <c r="J289" s="129"/>
      <c r="K289" s="153" t="str">
        <f>IF(J289&lt;0,EUconst_ERR_Inconsistent,"")</f>
        <v/>
      </c>
      <c r="L289" s="107"/>
      <c r="M289" s="107"/>
      <c r="N289" s="107"/>
      <c r="O289" s="77"/>
      <c r="P289" s="49"/>
      <c r="Q289" s="110" t="b">
        <f>AND(J286&lt;&gt;"",J286=FALSE)</f>
        <v>0</v>
      </c>
    </row>
    <row r="290" spans="1:17" s="100" customFormat="1" ht="12.75" customHeight="1" x14ac:dyDescent="0.2">
      <c r="A290" s="49"/>
      <c r="B290" s="88"/>
      <c r="C290" s="73"/>
      <c r="D290" s="5"/>
      <c r="E290" s="376" t="str">
        <f>Translations!$B$59</f>
        <v>Uncertainty related to the tier required:</v>
      </c>
      <c r="F290" s="376"/>
      <c r="G290" s="376"/>
      <c r="H290" s="376"/>
      <c r="I290" s="377"/>
      <c r="J290" s="129"/>
      <c r="K290" s="107"/>
      <c r="L290" s="107"/>
      <c r="M290" s="107"/>
      <c r="N290" s="107"/>
      <c r="O290" s="77"/>
      <c r="P290" s="49"/>
      <c r="Q290" s="110" t="b">
        <f>Q289</f>
        <v>0</v>
      </c>
    </row>
    <row r="291" spans="1:17" s="100" customFormat="1" ht="5.0999999999999996" customHeight="1" x14ac:dyDescent="0.2">
      <c r="A291" s="49"/>
      <c r="B291" s="88"/>
      <c r="C291" s="73"/>
      <c r="D291" s="5"/>
      <c r="E291" s="109"/>
      <c r="F291" s="109"/>
      <c r="G291" s="109"/>
      <c r="H291" s="109"/>
      <c r="I291" s="109"/>
      <c r="J291" s="107"/>
      <c r="K291" s="107"/>
      <c r="L291" s="107"/>
      <c r="M291" s="107"/>
      <c r="N291" s="107"/>
      <c r="O291" s="77"/>
      <c r="P291" s="49"/>
      <c r="Q291" s="49"/>
    </row>
    <row r="292" spans="1:17" s="100" customFormat="1" ht="7.5" customHeight="1" x14ac:dyDescent="0.2">
      <c r="A292" s="49"/>
      <c r="B292" s="88"/>
      <c r="C292" s="73"/>
      <c r="D292" s="5"/>
      <c r="E292" s="109"/>
      <c r="F292" s="109"/>
      <c r="G292" s="109"/>
      <c r="H292" s="109"/>
      <c r="I292" s="109"/>
      <c r="J292" s="107"/>
      <c r="K292" s="107"/>
      <c r="L292" s="107"/>
      <c r="M292" s="107"/>
      <c r="N292" s="107"/>
      <c r="O292" s="77"/>
      <c r="P292" s="49"/>
      <c r="Q292" s="49"/>
    </row>
    <row r="293" spans="1:17" s="100" customFormat="1" ht="12.75" customHeight="1" x14ac:dyDescent="0.2">
      <c r="A293" s="49"/>
      <c r="B293" s="88"/>
      <c r="C293" s="73"/>
      <c r="D293" s="50" t="s">
        <v>2</v>
      </c>
      <c r="E293" s="378" t="str">
        <f>Translations!$B$60</f>
        <v>Types of costs</v>
      </c>
      <c r="F293" s="378"/>
      <c r="G293" s="378"/>
      <c r="H293" s="378"/>
      <c r="I293" s="378"/>
      <c r="J293" s="378"/>
      <c r="K293" s="378"/>
      <c r="L293" s="378"/>
      <c r="M293" s="378"/>
      <c r="N293" s="378"/>
      <c r="O293" s="77"/>
      <c r="P293" s="49"/>
      <c r="Q293" s="49"/>
    </row>
    <row r="294" spans="1:17" s="100" customFormat="1" ht="38.25" customHeight="1" x14ac:dyDescent="0.2">
      <c r="A294" s="49"/>
      <c r="B294" s="88"/>
      <c r="C294" s="73"/>
      <c r="D294" s="5"/>
      <c r="E294" s="379" t="str">
        <f>Translations!$B$61</f>
        <v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v>
      </c>
      <c r="F294" s="379"/>
      <c r="G294" s="379"/>
      <c r="H294" s="379"/>
      <c r="I294" s="379"/>
      <c r="J294" s="379"/>
      <c r="K294" s="379"/>
      <c r="L294" s="379"/>
      <c r="M294" s="379"/>
      <c r="N294" s="379"/>
      <c r="O294" s="77"/>
      <c r="P294" s="49"/>
      <c r="Q294" s="49"/>
    </row>
    <row r="295" spans="1:17" s="100" customFormat="1" ht="24" customHeight="1" x14ac:dyDescent="0.2">
      <c r="A295" s="49"/>
      <c r="B295" s="88"/>
      <c r="C295" s="73"/>
      <c r="D295" s="5"/>
      <c r="E295" s="380" t="str">
        <f>Translations!$B$62</f>
        <v>Please note that for the assessment of unreasonable costs only 'additional costs' are relevant, i.e. which the regulated entity can demonstrate to the satisfaction of the competent authority that they can be clearly attributed to the improvement under consideration.</v>
      </c>
      <c r="F295" s="380"/>
      <c r="G295" s="380"/>
      <c r="H295" s="380"/>
      <c r="I295" s="380"/>
      <c r="J295" s="380"/>
      <c r="K295" s="380"/>
      <c r="L295" s="380"/>
      <c r="M295" s="380"/>
      <c r="N295" s="380"/>
      <c r="O295" s="77"/>
      <c r="P295" s="49"/>
      <c r="Q295" s="49"/>
    </row>
    <row r="296" spans="1:17" s="100" customFormat="1" ht="12.75" customHeight="1" x14ac:dyDescent="0.2">
      <c r="A296" s="49"/>
      <c r="B296" s="88"/>
      <c r="C296" s="73"/>
      <c r="D296" s="5"/>
      <c r="E296" s="169" t="s">
        <v>3</v>
      </c>
      <c r="F296" s="381" t="str">
        <f>Translations!$B$63</f>
        <v>This means the difference between the current costs and the cost of e.g. more accurate or reliable measuring equipment or methods, OR</v>
      </c>
      <c r="G296" s="381"/>
      <c r="H296" s="381"/>
      <c r="I296" s="381"/>
      <c r="J296" s="381"/>
      <c r="K296" s="381"/>
      <c r="L296" s="381"/>
      <c r="M296" s="381"/>
      <c r="N296" s="381"/>
      <c r="O296" s="77"/>
      <c r="P296" s="49"/>
      <c r="Q296" s="49"/>
    </row>
    <row r="297" spans="1:17" s="100" customFormat="1" ht="25.5" customHeight="1" x14ac:dyDescent="0.2">
      <c r="A297" s="49"/>
      <c r="B297" s="88"/>
      <c r="C297" s="73"/>
      <c r="D297" s="5"/>
      <c r="E297" s="169" t="s">
        <v>3</v>
      </c>
      <c r="F297" s="381" t="str">
        <f>Translations!$B$64</f>
        <v>where the regulated entity has to use a new method anyway, and has the choice between different options, only the costs of the more expensive (but more accurate or reliable) method less the costs that would be incurred to replace the method anyway should be considered.</v>
      </c>
      <c r="G297" s="381"/>
      <c r="H297" s="381"/>
      <c r="I297" s="381"/>
      <c r="J297" s="381"/>
      <c r="K297" s="381"/>
      <c r="L297" s="381"/>
      <c r="M297" s="381"/>
      <c r="N297" s="381"/>
      <c r="O297" s="77"/>
      <c r="P297" s="49"/>
      <c r="Q297" s="49"/>
    </row>
    <row r="298" spans="1:17" s="100" customFormat="1" ht="12.75" customHeight="1" x14ac:dyDescent="0.2">
      <c r="A298" s="49"/>
      <c r="B298" s="88"/>
      <c r="C298" s="73"/>
      <c r="D298" s="5"/>
      <c r="E298" s="371" t="str">
        <f>Translations!$B$65</f>
        <v>In order to only consider "additional" costs for regulated entity you may:</v>
      </c>
      <c r="F298" s="371"/>
      <c r="G298" s="371"/>
      <c r="H298" s="371"/>
      <c r="I298" s="371"/>
      <c r="J298" s="371"/>
      <c r="K298" s="371"/>
      <c r="L298" s="371"/>
      <c r="M298" s="371"/>
      <c r="N298" s="371"/>
      <c r="O298" s="77"/>
      <c r="P298" s="49"/>
      <c r="Q298" s="49"/>
    </row>
    <row r="299" spans="1:17" s="100" customFormat="1" ht="12.75" customHeight="1" x14ac:dyDescent="0.2">
      <c r="A299" s="49"/>
      <c r="B299" s="88"/>
      <c r="C299" s="73"/>
      <c r="D299" s="5"/>
      <c r="E299" s="169" t="s">
        <v>3</v>
      </c>
      <c r="F299" s="371" t="str">
        <f>Translations!$B$66</f>
        <v>enter current costs or costs of the reference system under i. and iii., and costs related to new equipment or measures under ii. and iv.</v>
      </c>
      <c r="G299" s="371"/>
      <c r="H299" s="371"/>
      <c r="I299" s="371"/>
      <c r="J299" s="371"/>
      <c r="K299" s="371"/>
      <c r="L299" s="371"/>
      <c r="M299" s="371"/>
      <c r="N299" s="371"/>
      <c r="O299" s="77"/>
      <c r="P299" s="49"/>
      <c r="Q299" s="49"/>
    </row>
    <row r="300" spans="1:17" s="100" customFormat="1" ht="12.75" customHeight="1" x14ac:dyDescent="0.2">
      <c r="A300" s="49"/>
      <c r="B300" s="88"/>
      <c r="C300" s="73"/>
      <c r="D300" s="5"/>
      <c r="E300" s="169" t="s">
        <v>3</v>
      </c>
      <c r="F300" s="371" t="str">
        <f>Translations!$B$67</f>
        <v>only enter the additional costs under ii. and iv.</v>
      </c>
      <c r="G300" s="371"/>
      <c r="H300" s="371"/>
      <c r="I300" s="371"/>
      <c r="J300" s="371"/>
      <c r="K300" s="371"/>
      <c r="L300" s="371"/>
      <c r="M300" s="371"/>
      <c r="N300" s="371"/>
      <c r="O300" s="77"/>
      <c r="P300" s="49"/>
      <c r="Q300" s="49"/>
    </row>
    <row r="301" spans="1:17" s="100" customFormat="1" ht="5.0999999999999996" customHeight="1" x14ac:dyDescent="0.2">
      <c r="A301" s="49"/>
      <c r="B301" s="88"/>
      <c r="C301" s="73"/>
      <c r="D301" s="5"/>
      <c r="E301" s="116"/>
      <c r="F301" s="107"/>
      <c r="G301" s="107"/>
      <c r="H301" s="107"/>
      <c r="I301" s="107"/>
      <c r="J301" s="107"/>
      <c r="K301" s="107"/>
      <c r="L301" s="107"/>
      <c r="M301" s="5"/>
      <c r="N301" s="107"/>
      <c r="O301" s="77"/>
      <c r="P301" s="49"/>
      <c r="Q301" s="49"/>
    </row>
    <row r="302" spans="1:17" s="100" customFormat="1" ht="25.5" customHeight="1" x14ac:dyDescent="0.2">
      <c r="A302" s="89"/>
      <c r="B302" s="88"/>
      <c r="C302" s="5"/>
      <c r="D302" s="5"/>
      <c r="E302" s="56" t="str">
        <f>Translations!$B$68</f>
        <v>Brief description</v>
      </c>
      <c r="F302" s="372" t="str">
        <f>Translations!$B$69</f>
        <v>Please enter here a brief description. This description should also include information on e.g. the parameter the costs refer to (released fuel amounts, any calculation factor, the scope factor), the depreciation period of investments costs, the O&amp;M costs, the underlying assumptions, etc.</v>
      </c>
      <c r="G302" s="372"/>
      <c r="H302" s="372"/>
      <c r="I302" s="372"/>
      <c r="J302" s="372"/>
      <c r="K302" s="372"/>
      <c r="L302" s="372"/>
      <c r="M302" s="372"/>
      <c r="N302" s="372"/>
      <c r="O302" s="111"/>
      <c r="P302" s="165"/>
      <c r="Q302" s="112"/>
    </row>
    <row r="303" spans="1:17" s="100" customFormat="1" ht="12.75" customHeight="1" x14ac:dyDescent="0.2">
      <c r="A303" s="89"/>
      <c r="B303" s="88"/>
      <c r="C303" s="5"/>
      <c r="D303" s="5"/>
      <c r="E303" s="373" t="str">
        <f>Translations!$B$70</f>
        <v>Type of costs for regulated entities</v>
      </c>
      <c r="F303" s="375" t="str">
        <f>Translations!$B$71</f>
        <v>It can be distinguished between:</v>
      </c>
      <c r="G303" s="375"/>
      <c r="H303" s="375"/>
      <c r="I303" s="375"/>
      <c r="J303" s="375"/>
      <c r="K303" s="375"/>
      <c r="L303" s="375"/>
      <c r="M303" s="375"/>
      <c r="N303" s="375"/>
      <c r="O303" s="111"/>
      <c r="P303" s="165"/>
      <c r="Q303" s="112"/>
    </row>
    <row r="304" spans="1:17" s="100" customFormat="1" ht="25.5" customHeight="1" x14ac:dyDescent="0.2">
      <c r="A304" s="89"/>
      <c r="B304" s="88"/>
      <c r="C304" s="5"/>
      <c r="D304" s="5"/>
      <c r="E304" s="374"/>
      <c r="F304" s="57" t="s">
        <v>3</v>
      </c>
      <c r="G304" s="370" t="str">
        <f>Translations!$B$72</f>
        <v>Investment costs: These are the investment costs of e.g. measurement equipment or the set-up costs for the scope factor method (e.g. IT system for the 'chain of custody' method, or the development of 'indirect methods').</v>
      </c>
      <c r="H304" s="370"/>
      <c r="I304" s="370"/>
      <c r="J304" s="370"/>
      <c r="K304" s="370"/>
      <c r="L304" s="370"/>
      <c r="M304" s="370"/>
      <c r="N304" s="370"/>
      <c r="O304" s="111"/>
      <c r="P304" s="165"/>
      <c r="Q304" s="112"/>
    </row>
    <row r="305" spans="1:17" s="100" customFormat="1" ht="38.85" customHeight="1" x14ac:dyDescent="0.2">
      <c r="A305" s="89"/>
      <c r="B305" s="88"/>
      <c r="C305" s="5"/>
      <c r="D305" s="5"/>
      <c r="E305" s="374"/>
      <c r="F305" s="57" t="s">
        <v>3</v>
      </c>
      <c r="G305" s="370" t="str">
        <f>Translations!$B$73</f>
        <v>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05" s="370"/>
      <c r="I305" s="370"/>
      <c r="J305" s="370"/>
      <c r="K305" s="370"/>
      <c r="L305" s="370"/>
      <c r="M305" s="370"/>
      <c r="N305" s="370"/>
      <c r="O305" s="117"/>
      <c r="P305" s="165"/>
      <c r="Q305" s="112"/>
    </row>
    <row r="306" spans="1:17" s="100" customFormat="1" ht="12.75" customHeight="1" x14ac:dyDescent="0.2">
      <c r="A306" s="89"/>
      <c r="B306" s="88"/>
      <c r="C306" s="5"/>
      <c r="D306" s="5"/>
      <c r="E306" s="374"/>
      <c r="F306" s="57" t="s">
        <v>3</v>
      </c>
      <c r="G306" s="370" t="str">
        <f>Translations!$B$74</f>
        <v>Interest rate: This is the interest rate associated with the investment entered as %. Entries here are optional.</v>
      </c>
      <c r="H306" s="370"/>
      <c r="I306" s="370"/>
      <c r="J306" s="370"/>
      <c r="K306" s="370"/>
      <c r="L306" s="370"/>
      <c r="M306" s="370"/>
      <c r="N306" s="370"/>
      <c r="O306" s="117"/>
      <c r="P306" s="165"/>
      <c r="Q306" s="112"/>
    </row>
    <row r="307" spans="1:17" s="100" customFormat="1" ht="25.5" customHeight="1" x14ac:dyDescent="0.2">
      <c r="A307" s="89"/>
      <c r="B307" s="88"/>
      <c r="C307" s="5"/>
      <c r="D307" s="5"/>
      <c r="E307" s="374"/>
      <c r="F307" s="57" t="s">
        <v>3</v>
      </c>
      <c r="G307" s="370" t="str">
        <f>Translations!$B$75</f>
        <v>O&amp;M costs: These are the operating &amp; maintenance costs of e.g. the equipment or the method applied,  include any internal labour costs related to O&amp;M that can clearly attributed to the improvement.</v>
      </c>
      <c r="H307" s="370"/>
      <c r="I307" s="370"/>
      <c r="J307" s="370"/>
      <c r="K307" s="370"/>
      <c r="L307" s="370"/>
      <c r="M307" s="370"/>
      <c r="N307" s="370"/>
      <c r="O307" s="111"/>
      <c r="P307" s="165"/>
      <c r="Q307" s="112"/>
    </row>
    <row r="308" spans="1:17" s="100" customFormat="1" ht="25.5" customHeight="1" x14ac:dyDescent="0.2">
      <c r="A308" s="89"/>
      <c r="B308" s="88"/>
      <c r="C308" s="5"/>
      <c r="D308" s="5"/>
      <c r="E308" s="374"/>
      <c r="F308" s="57" t="s">
        <v>3</v>
      </c>
      <c r="G308" s="370" t="str">
        <f>Translations!$B$76</f>
        <v>Any other costs: These are any other relevant annual costs, e.g. laboratory costs, or costs incurring due to delays in any business operations for the implementation of the improvement, etc.</v>
      </c>
      <c r="H308" s="370"/>
      <c r="I308" s="370"/>
      <c r="J308" s="370"/>
      <c r="K308" s="370"/>
      <c r="L308" s="370"/>
      <c r="M308" s="370"/>
      <c r="N308" s="370"/>
      <c r="O308" s="111"/>
      <c r="P308" s="165"/>
      <c r="Q308" s="112"/>
    </row>
    <row r="309" spans="1:17" s="100" customFormat="1" ht="5.0999999999999996" customHeight="1" x14ac:dyDescent="0.2">
      <c r="A309" s="49"/>
      <c r="B309" s="88"/>
      <c r="C309" s="73"/>
      <c r="D309" s="5"/>
      <c r="E309" s="107"/>
      <c r="F309" s="107"/>
      <c r="G309" s="107"/>
      <c r="H309" s="107"/>
      <c r="I309" s="107"/>
      <c r="J309" s="107"/>
      <c r="K309" s="107"/>
      <c r="L309" s="107"/>
      <c r="M309" s="5"/>
      <c r="N309" s="107"/>
      <c r="O309" s="77"/>
      <c r="P309" s="49"/>
      <c r="Q309" s="49"/>
    </row>
    <row r="310" spans="1:17" s="100" customFormat="1" ht="38.25" customHeight="1" x14ac:dyDescent="0.2">
      <c r="A310" s="49"/>
      <c r="B310" s="88"/>
      <c r="C310" s="73"/>
      <c r="D310" s="5"/>
      <c r="E310" s="368" t="str">
        <f>Translations!$B$77</f>
        <v>Type of costs for consumers</v>
      </c>
      <c r="F310" s="369" t="str">
        <f>Translations!$B$78</f>
        <v>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v>
      </c>
      <c r="G310" s="369"/>
      <c r="H310" s="369"/>
      <c r="I310" s="369"/>
      <c r="J310" s="369"/>
      <c r="K310" s="369"/>
      <c r="L310" s="369"/>
      <c r="M310" s="369"/>
      <c r="N310" s="369"/>
      <c r="O310" s="77"/>
      <c r="P310" s="113"/>
      <c r="Q310" s="49"/>
    </row>
    <row r="311" spans="1:17" s="100" customFormat="1" ht="38.25" customHeight="1" x14ac:dyDescent="0.2">
      <c r="A311" s="49"/>
      <c r="B311" s="88"/>
      <c r="C311" s="73"/>
      <c r="D311" s="5"/>
      <c r="E311" s="368"/>
      <c r="F311" s="370" t="str">
        <f>Translations!$B$79</f>
        <v>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v>
      </c>
      <c r="G311" s="370"/>
      <c r="H311" s="370"/>
      <c r="I311" s="370"/>
      <c r="J311" s="370"/>
      <c r="K311" s="370"/>
      <c r="L311" s="370"/>
      <c r="M311" s="370"/>
      <c r="N311" s="370"/>
      <c r="O311" s="77"/>
      <c r="P311" s="113"/>
      <c r="Q311" s="49"/>
    </row>
    <row r="312" spans="1:17" s="100" customFormat="1" ht="12.75" customHeight="1" x14ac:dyDescent="0.2">
      <c r="A312" s="49"/>
      <c r="B312" s="88"/>
      <c r="C312" s="73"/>
      <c r="D312" s="5"/>
      <c r="E312" s="368"/>
      <c r="F312" s="370" t="str">
        <f>Translations!$B$71</f>
        <v>It can be distinguished between:</v>
      </c>
      <c r="G312" s="370"/>
      <c r="H312" s="370"/>
      <c r="I312" s="370"/>
      <c r="J312" s="370"/>
      <c r="K312" s="370"/>
      <c r="L312" s="370"/>
      <c r="M312" s="370"/>
      <c r="N312" s="370"/>
      <c r="O312" s="77"/>
      <c r="P312" s="113"/>
      <c r="Q312" s="49"/>
    </row>
    <row r="313" spans="1:17" s="100" customFormat="1" ht="12.75" customHeight="1" x14ac:dyDescent="0.2">
      <c r="A313" s="49"/>
      <c r="B313" s="88"/>
      <c r="C313" s="73"/>
      <c r="D313" s="5"/>
      <c r="E313" s="368"/>
      <c r="F313" s="163" t="s">
        <v>3</v>
      </c>
      <c r="G313" s="370" t="str">
        <f>Translations!$B$80</f>
        <v>Number of consumers: This should be a conservative estimate of the number of consumers.</v>
      </c>
      <c r="H313" s="370"/>
      <c r="I313" s="370"/>
      <c r="J313" s="370"/>
      <c r="K313" s="370"/>
      <c r="L313" s="370"/>
      <c r="M313" s="370"/>
      <c r="N313" s="370"/>
      <c r="O313" s="77"/>
      <c r="P313" s="113"/>
      <c r="Q313" s="49"/>
    </row>
    <row r="314" spans="1:17" s="100" customFormat="1" ht="12.75" customHeight="1" x14ac:dyDescent="0.2">
      <c r="A314" s="49"/>
      <c r="B314" s="88"/>
      <c r="C314" s="73"/>
      <c r="D314" s="5"/>
      <c r="E314" s="368"/>
      <c r="F314" s="163"/>
      <c r="G314" s="370" t="str">
        <f>Translations!$B$81</f>
        <v>For example, [50] intermediate fuel traders and [200 000] consumers would be impacted by the different methods applied.</v>
      </c>
      <c r="H314" s="370"/>
      <c r="I314" s="370"/>
      <c r="J314" s="370"/>
      <c r="K314" s="370"/>
      <c r="L314" s="370"/>
      <c r="M314" s="370"/>
      <c r="N314" s="370"/>
      <c r="O314" s="77"/>
      <c r="P314" s="113"/>
      <c r="Q314" s="49"/>
    </row>
    <row r="315" spans="1:17" s="100" customFormat="1" ht="12.75" customHeight="1" x14ac:dyDescent="0.2">
      <c r="A315" s="49"/>
      <c r="B315" s="88"/>
      <c r="C315" s="73"/>
      <c r="D315" s="5"/>
      <c r="E315" s="368"/>
      <c r="F315" s="57" t="s">
        <v>3</v>
      </c>
      <c r="G315" s="370" t="str">
        <f>Translations!$B$82</f>
        <v xml:space="preserve">One-off costs: similar to the investment costs above, these are costs consumers have to pay only once, e.g. upfront. 
</v>
      </c>
      <c r="H315" s="370"/>
      <c r="I315" s="370"/>
      <c r="J315" s="370"/>
      <c r="K315" s="370"/>
      <c r="L315" s="370"/>
      <c r="M315" s="370"/>
      <c r="N315" s="370"/>
      <c r="O315" s="77"/>
      <c r="P315" s="49"/>
      <c r="Q315" s="49"/>
    </row>
    <row r="316" spans="1:17" s="100" customFormat="1" ht="51" customHeight="1" x14ac:dyDescent="0.2">
      <c r="A316" s="49"/>
      <c r="B316" s="88"/>
      <c r="C316" s="73"/>
      <c r="D316" s="5"/>
      <c r="E316" s="368"/>
      <c r="F316" s="57"/>
      <c r="G316" s="370" t="str">
        <f>Translations!$B$83</f>
        <v>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v>
      </c>
      <c r="H316" s="370"/>
      <c r="I316" s="370"/>
      <c r="J316" s="370"/>
      <c r="K316" s="370"/>
      <c r="L316" s="370"/>
      <c r="M316" s="370"/>
      <c r="N316" s="370"/>
      <c r="O316" s="77"/>
      <c r="P316" s="49"/>
      <c r="Q316" s="49"/>
    </row>
    <row r="317" spans="1:17" s="100" customFormat="1" ht="25.5" customHeight="1" x14ac:dyDescent="0.2">
      <c r="A317" s="49"/>
      <c r="B317" s="88"/>
      <c r="C317" s="73"/>
      <c r="D317" s="5"/>
      <c r="E317" s="368"/>
      <c r="F317" s="57" t="s">
        <v>3</v>
      </c>
      <c r="G317" s="370" t="str">
        <f>Translations!$B$84</f>
        <v>Depreciation period: this should be based on the economic lifetime of the equipment. If not known or clearly defined, a default period of [10] years should be assumed. A default social discount rate of 4% will be applied for the further calculations.</v>
      </c>
      <c r="H317" s="370"/>
      <c r="I317" s="370"/>
      <c r="J317" s="370"/>
      <c r="K317" s="370"/>
      <c r="L317" s="370"/>
      <c r="M317" s="370"/>
      <c r="N317" s="370"/>
      <c r="O317" s="77"/>
      <c r="P317" s="49"/>
      <c r="Q317" s="49"/>
    </row>
    <row r="318" spans="1:17" s="100" customFormat="1" ht="12.75" customHeight="1" x14ac:dyDescent="0.2">
      <c r="A318" s="49"/>
      <c r="B318" s="88"/>
      <c r="C318" s="73"/>
      <c r="D318" s="5"/>
      <c r="E318" s="368"/>
      <c r="F318" s="57" t="s">
        <v>3</v>
      </c>
      <c r="G318" s="370" t="str">
        <f>Translations!$B$85</f>
        <v>Recurring costs per consumer: This is an estimate of the annual costs the consumers have to pay.</v>
      </c>
      <c r="H318" s="370"/>
      <c r="I318" s="370"/>
      <c r="J318" s="370"/>
      <c r="K318" s="370"/>
      <c r="L318" s="370"/>
      <c r="M318" s="370"/>
      <c r="N318" s="370"/>
      <c r="O318" s="77"/>
      <c r="P318" s="49"/>
      <c r="Q318" s="49"/>
    </row>
    <row r="319" spans="1:17" s="100" customFormat="1" ht="6" customHeight="1" x14ac:dyDescent="0.2">
      <c r="A319" s="49"/>
      <c r="B319" s="88"/>
      <c r="C319" s="73"/>
      <c r="D319" s="5"/>
      <c r="E319" s="107"/>
      <c r="F319" s="163"/>
      <c r="G319" s="177"/>
      <c r="H319" s="177"/>
      <c r="I319" s="177"/>
      <c r="J319" s="177"/>
      <c r="K319" s="177"/>
      <c r="L319" s="177"/>
      <c r="M319" s="177"/>
      <c r="N319" s="177"/>
      <c r="O319" s="77"/>
      <c r="P319" s="49"/>
      <c r="Q319" s="49"/>
    </row>
    <row r="320" spans="1:17" s="100" customFormat="1" x14ac:dyDescent="0.2">
      <c r="A320" s="49"/>
      <c r="B320" s="88"/>
      <c r="C320" s="73"/>
      <c r="D320" s="173" t="s">
        <v>4</v>
      </c>
      <c r="E320" s="38" t="str">
        <f>Translations!$B$86</f>
        <v>Current or reference costs incurring on Regulated Entities</v>
      </c>
      <c r="F320" s="107"/>
      <c r="G320" s="107"/>
      <c r="H320" s="107"/>
      <c r="I320" s="107"/>
      <c r="J320" s="107"/>
      <c r="K320" s="107"/>
      <c r="L320" s="107"/>
      <c r="M320" s="5"/>
      <c r="N320" s="107"/>
      <c r="O320" s="77"/>
      <c r="P320" s="49"/>
      <c r="Q320" s="49"/>
    </row>
    <row r="321" spans="1:17" s="100" customFormat="1" ht="25.5" customHeight="1" thickBot="1" x14ac:dyDescent="0.25">
      <c r="A321" s="49"/>
      <c r="B321" s="88"/>
      <c r="C321" s="73"/>
      <c r="D321" s="5"/>
      <c r="E321" s="323" t="str">
        <f>Translations!$B$87</f>
        <v>Please enter here the costs related to your current equipment or used method  OR, when comparing two or more options, the costs related to the reference.</v>
      </c>
      <c r="F321" s="323"/>
      <c r="G321" s="323"/>
      <c r="H321" s="323"/>
      <c r="I321" s="323"/>
      <c r="J321" s="323"/>
      <c r="K321" s="323"/>
      <c r="L321" s="323"/>
      <c r="M321" s="323"/>
      <c r="N321" s="323"/>
      <c r="O321" s="77"/>
      <c r="P321" s="49"/>
      <c r="Q321" s="49"/>
    </row>
    <row r="322" spans="1:17" s="100" customFormat="1" ht="12.75" customHeight="1" x14ac:dyDescent="0.2">
      <c r="A322" s="49"/>
      <c r="B322" s="88"/>
      <c r="C322" s="73"/>
      <c r="D322" s="357" t="str">
        <f>Translations!$B$88</f>
        <v>REFERENCE (Regulated Entity)</v>
      </c>
      <c r="E322" s="327" t="str">
        <f>Translations!$B$68</f>
        <v>Brief description</v>
      </c>
      <c r="F322" s="327"/>
      <c r="G322" s="327"/>
      <c r="H322" s="360" t="str">
        <f>Translations!$B$89</f>
        <v>Investment costs</v>
      </c>
      <c r="I322" s="361"/>
      <c r="J322" s="362"/>
      <c r="K322" s="329" t="str">
        <f>Translations!$B$90</f>
        <v>O&amp;M costs [€/year]</v>
      </c>
      <c r="L322" s="330"/>
      <c r="M322" s="337" t="str">
        <f>Translations!$B$91</f>
        <v>Other costs [€/year]</v>
      </c>
      <c r="N322" s="337" t="str">
        <f>Translations!$B$92</f>
        <v>Annual costs [€]</v>
      </c>
      <c r="O322" s="77"/>
      <c r="P322" s="49"/>
      <c r="Q322" s="49"/>
    </row>
    <row r="323" spans="1:17" s="136" customFormat="1" ht="42" customHeight="1" thickBot="1" x14ac:dyDescent="0.25">
      <c r="A323" s="113"/>
      <c r="B323" s="114"/>
      <c r="C323" s="103"/>
      <c r="D323" s="358"/>
      <c r="E323" s="328"/>
      <c r="F323" s="328"/>
      <c r="G323" s="328"/>
      <c r="H323" s="133" t="str">
        <f>Translations!$B$93</f>
        <v>Investment costs [€]</v>
      </c>
      <c r="I323" s="143" t="str">
        <f>Translations!$B$94</f>
        <v>Depreciation period [years]</v>
      </c>
      <c r="J323" s="144" t="str">
        <f>Translations!$B$95</f>
        <v>Interest rate [%]</v>
      </c>
      <c r="K323" s="335"/>
      <c r="L323" s="336"/>
      <c r="M323" s="363"/>
      <c r="N323" s="338"/>
      <c r="O323" s="78"/>
      <c r="P323" s="113"/>
      <c r="Q323" s="113"/>
    </row>
    <row r="324" spans="1:17" s="100" customFormat="1" ht="15" customHeight="1" x14ac:dyDescent="0.2">
      <c r="A324" s="49"/>
      <c r="B324" s="88"/>
      <c r="C324" s="73"/>
      <c r="D324" s="358"/>
      <c r="E324" s="340"/>
      <c r="F324" s="340"/>
      <c r="G324" s="340"/>
      <c r="H324" s="179"/>
      <c r="I324" s="140"/>
      <c r="J324" s="137"/>
      <c r="K324" s="343"/>
      <c r="L324" s="344"/>
      <c r="M324" s="179"/>
      <c r="N324" s="145" t="str">
        <f>IF(COUNT(H324:M324)&gt;0,IF(COUNT(H324:I324)=2,IF(J324&gt;0,-PMT(J324/100,I324,H324),H324/I324),0)+K324+M324,"")</f>
        <v/>
      </c>
      <c r="O324" s="117"/>
      <c r="P324" s="49"/>
      <c r="Q324" s="49"/>
    </row>
    <row r="325" spans="1:17" s="100" customFormat="1" ht="12.75" customHeight="1" x14ac:dyDescent="0.2">
      <c r="A325" s="49"/>
      <c r="B325" s="88"/>
      <c r="C325" s="73"/>
      <c r="D325" s="358"/>
      <c r="E325" s="346"/>
      <c r="F325" s="346"/>
      <c r="G325" s="346"/>
      <c r="H325" s="178"/>
      <c r="I325" s="141"/>
      <c r="J325" s="138"/>
      <c r="K325" s="349"/>
      <c r="L325" s="350"/>
      <c r="M325" s="178"/>
      <c r="N325" s="146" t="str">
        <f>IF(COUNT(H325:M325)&gt;0,IF(COUNT(H325:I325)=2,IF(J325&gt;0,-PMT(J325/100,I325,H325),H325/I325),0)+K325+M325,"")</f>
        <v/>
      </c>
      <c r="O325" s="77"/>
      <c r="P325" s="49"/>
      <c r="Q325" s="49"/>
    </row>
    <row r="326" spans="1:17" s="100" customFormat="1" ht="12.75" customHeight="1" x14ac:dyDescent="0.2">
      <c r="A326" s="49"/>
      <c r="B326" s="88"/>
      <c r="C326" s="73"/>
      <c r="D326" s="358"/>
      <c r="E326" s="346"/>
      <c r="F326" s="346"/>
      <c r="G326" s="346"/>
      <c r="H326" s="178"/>
      <c r="I326" s="141"/>
      <c r="J326" s="138"/>
      <c r="K326" s="349"/>
      <c r="L326" s="350"/>
      <c r="M326" s="178"/>
      <c r="N326" s="146" t="str">
        <f>IF(COUNT(H326:M326)&gt;0,IF(COUNT(H326:I326)=2,IF(J326&gt;0,-PMT(J326/100,I326,H326),H326/I326),0)+K326+M326,"")</f>
        <v/>
      </c>
      <c r="O326" s="77"/>
      <c r="P326" s="49"/>
      <c r="Q326" s="49"/>
    </row>
    <row r="327" spans="1:17" s="100" customFormat="1" ht="12.75" customHeight="1" x14ac:dyDescent="0.2">
      <c r="A327" s="49"/>
      <c r="B327" s="88"/>
      <c r="C327" s="73"/>
      <c r="D327" s="358"/>
      <c r="E327" s="346"/>
      <c r="F327" s="346"/>
      <c r="G327" s="346"/>
      <c r="H327" s="178"/>
      <c r="I327" s="141"/>
      <c r="J327" s="138"/>
      <c r="K327" s="349"/>
      <c r="L327" s="350"/>
      <c r="M327" s="178"/>
      <c r="N327" s="146" t="str">
        <f>IF(COUNT(H327:M327)&gt;0,IF(COUNT(H327:I327)=2,IF(J327&gt;0,-PMT(J327/100,I327,H327),H327/I327),0)+K327+M327,"")</f>
        <v/>
      </c>
      <c r="O327" s="77"/>
      <c r="P327" s="49"/>
      <c r="Q327" s="49"/>
    </row>
    <row r="328" spans="1:17" s="100" customFormat="1" ht="12.75" customHeight="1" thickBot="1" x14ac:dyDescent="0.25">
      <c r="A328" s="49"/>
      <c r="B328" s="88"/>
      <c r="C328" s="73"/>
      <c r="D328" s="359"/>
      <c r="E328" s="352"/>
      <c r="F328" s="352"/>
      <c r="G328" s="352"/>
      <c r="H328" s="180"/>
      <c r="I328" s="142"/>
      <c r="J328" s="139"/>
      <c r="K328" s="366"/>
      <c r="L328" s="367"/>
      <c r="M328" s="180"/>
      <c r="N328" s="147" t="str">
        <f>IF(COUNT(H328:M328)&gt;0,IF(COUNT(H328:I328)=2,IF(J328&gt;0,-PMT(J328/100,I328,H328),H328/I328),0)+K328+M328,"")</f>
        <v/>
      </c>
      <c r="O328" s="77"/>
      <c r="P328" s="49"/>
      <c r="Q328" s="49"/>
    </row>
    <row r="329" spans="1:17" s="100" customFormat="1" ht="14.25" customHeight="1" thickBot="1" x14ac:dyDescent="0.25">
      <c r="A329" s="49"/>
      <c r="B329" s="88"/>
      <c r="C329" s="73"/>
      <c r="D329" s="5"/>
      <c r="E329" s="107"/>
      <c r="F329" s="107"/>
      <c r="G329" s="107"/>
      <c r="H329" s="107"/>
      <c r="I329" s="107"/>
      <c r="J329" s="107"/>
      <c r="K329" s="107"/>
      <c r="L329" s="64" t="str">
        <f>Translations!$B$96</f>
        <v>Sum</v>
      </c>
      <c r="M329" s="132" t="s">
        <v>5</v>
      </c>
      <c r="N329" s="122" t="str">
        <f>IF(COUNT(N324:N328)&gt;0,SUM(N324:N328),"")</f>
        <v/>
      </c>
      <c r="O329" s="77"/>
      <c r="P329" s="49"/>
      <c r="Q329" s="49"/>
    </row>
    <row r="330" spans="1:17" s="100" customFormat="1" ht="5.0999999999999996" customHeight="1" x14ac:dyDescent="0.2">
      <c r="A330" s="49"/>
      <c r="B330" s="88"/>
      <c r="C330" s="73"/>
      <c r="D330" s="5"/>
      <c r="E330" s="73"/>
      <c r="F330" s="73"/>
      <c r="G330" s="73"/>
      <c r="H330" s="73"/>
      <c r="I330" s="73"/>
      <c r="J330" s="73"/>
      <c r="K330" s="73"/>
      <c r="L330" s="73"/>
      <c r="M330" s="73"/>
      <c r="N330" s="73"/>
      <c r="O330" s="187"/>
      <c r="P330" s="49"/>
      <c r="Q330" s="49"/>
    </row>
    <row r="331" spans="1:17" s="100" customFormat="1" ht="14.25" customHeight="1" x14ac:dyDescent="0.2">
      <c r="A331" s="49"/>
      <c r="B331" s="88"/>
      <c r="C331" s="73"/>
      <c r="D331" s="183" t="s">
        <v>6</v>
      </c>
      <c r="E331" s="38" t="str">
        <f>Translations!$B$97</f>
        <v>Costs of the new equipment or method for Regulated Entities</v>
      </c>
      <c r="F331" s="5"/>
      <c r="G331" s="115"/>
      <c r="H331" s="5"/>
      <c r="I331" s="5"/>
      <c r="J331" s="5"/>
      <c r="K331" s="5"/>
      <c r="L331" s="5"/>
      <c r="M331" s="5"/>
      <c r="N331" s="5"/>
      <c r="O331" s="187"/>
      <c r="P331" s="49"/>
      <c r="Q331" s="49"/>
    </row>
    <row r="332" spans="1:17" s="100" customFormat="1" ht="14.25" customHeight="1" thickBot="1" x14ac:dyDescent="0.25">
      <c r="A332" s="49"/>
      <c r="B332" s="88"/>
      <c r="C332" s="73"/>
      <c r="D332" s="5"/>
      <c r="E332" s="323" t="str">
        <f>Translations!$B$98</f>
        <v>Please enter here the costs related to the use of a new equipment or method which would lead to a higher tier or more accurate method.</v>
      </c>
      <c r="F332" s="323"/>
      <c r="G332" s="323"/>
      <c r="H332" s="323"/>
      <c r="I332" s="323"/>
      <c r="J332" s="323"/>
      <c r="K332" s="323"/>
      <c r="L332" s="323"/>
      <c r="M332" s="323"/>
      <c r="N332" s="323"/>
      <c r="O332" s="77"/>
      <c r="P332" s="49"/>
      <c r="Q332" s="49"/>
    </row>
    <row r="333" spans="1:17" s="100" customFormat="1" ht="12.75" customHeight="1" x14ac:dyDescent="0.2">
      <c r="A333" s="49"/>
      <c r="B333" s="88"/>
      <c r="C333" s="73"/>
      <c r="D333" s="357" t="str">
        <f>Translations!$B$99</f>
        <v>NEW (Regulated Entity)</v>
      </c>
      <c r="E333" s="327" t="str">
        <f>Translations!$B$68</f>
        <v>Brief description</v>
      </c>
      <c r="F333" s="327"/>
      <c r="G333" s="327"/>
      <c r="H333" s="360" t="str">
        <f>Translations!$B$89</f>
        <v>Investment costs</v>
      </c>
      <c r="I333" s="361"/>
      <c r="J333" s="362"/>
      <c r="K333" s="329" t="str">
        <f>Translations!$B$90</f>
        <v>O&amp;M costs [€/year]</v>
      </c>
      <c r="L333" s="330"/>
      <c r="M333" s="337" t="str">
        <f>Translations!$B$91</f>
        <v>Other costs [€/year]</v>
      </c>
      <c r="N333" s="337" t="str">
        <f>Translations!$B$92</f>
        <v>Annual costs [€]</v>
      </c>
      <c r="O333" s="77"/>
      <c r="P333" s="49"/>
      <c r="Q333" s="49"/>
    </row>
    <row r="334" spans="1:17" s="136" customFormat="1" ht="38.25" customHeight="1" thickBot="1" x14ac:dyDescent="0.25">
      <c r="A334" s="113"/>
      <c r="B334" s="114"/>
      <c r="C334" s="103"/>
      <c r="D334" s="358"/>
      <c r="E334" s="328"/>
      <c r="F334" s="328"/>
      <c r="G334" s="328"/>
      <c r="H334" s="133" t="str">
        <f>Translations!$B$93</f>
        <v>Investment costs [€]</v>
      </c>
      <c r="I334" s="143" t="str">
        <f>Translations!$B$94</f>
        <v>Depreciation period [years]</v>
      </c>
      <c r="J334" s="144" t="str">
        <f>Translations!$B$95</f>
        <v>Interest rate [%]</v>
      </c>
      <c r="K334" s="335"/>
      <c r="L334" s="336"/>
      <c r="M334" s="363"/>
      <c r="N334" s="338"/>
      <c r="O334" s="78"/>
      <c r="P334" s="113"/>
      <c r="Q334" s="113"/>
    </row>
    <row r="335" spans="1:17" s="100" customFormat="1" ht="15" customHeight="1" x14ac:dyDescent="0.2">
      <c r="A335" s="49"/>
      <c r="B335" s="88"/>
      <c r="C335" s="73"/>
      <c r="D335" s="358"/>
      <c r="E335" s="339"/>
      <c r="F335" s="340"/>
      <c r="G335" s="364"/>
      <c r="H335" s="179"/>
      <c r="I335" s="140"/>
      <c r="J335" s="137"/>
      <c r="K335" s="343"/>
      <c r="L335" s="344"/>
      <c r="M335" s="179"/>
      <c r="N335" s="145" t="str">
        <f>IF(COUNT(H335:M335)&gt;0,IF(COUNT(H335:I335)=2,IF(J335&gt;0,-PMT(J335/100,I335,H335),H335/I335),0)+K335+M335,"")</f>
        <v/>
      </c>
      <c r="O335" s="77"/>
      <c r="P335" s="49"/>
      <c r="Q335" s="49"/>
    </row>
    <row r="336" spans="1:17" s="100" customFormat="1" ht="12.75" customHeight="1" x14ac:dyDescent="0.2">
      <c r="A336" s="49"/>
      <c r="B336" s="88"/>
      <c r="C336" s="73"/>
      <c r="D336" s="358"/>
      <c r="E336" s="345"/>
      <c r="F336" s="346"/>
      <c r="G336" s="365"/>
      <c r="H336" s="178"/>
      <c r="I336" s="141"/>
      <c r="J336" s="138"/>
      <c r="K336" s="349"/>
      <c r="L336" s="350"/>
      <c r="M336" s="178"/>
      <c r="N336" s="146" t="str">
        <f>IF(COUNT(H336:M336)&gt;0,IF(COUNT(H336:I336)=2,IF(J336&gt;0,-PMT(J336/100,I336,H336),H336/I336),0)+K336+M336,"")</f>
        <v/>
      </c>
      <c r="O336" s="77"/>
      <c r="P336" s="49"/>
      <c r="Q336" s="49"/>
    </row>
    <row r="337" spans="1:17" s="100" customFormat="1" ht="12.75" customHeight="1" x14ac:dyDescent="0.2">
      <c r="A337" s="49"/>
      <c r="B337" s="88"/>
      <c r="C337" s="73"/>
      <c r="D337" s="358"/>
      <c r="E337" s="345"/>
      <c r="F337" s="346"/>
      <c r="G337" s="365"/>
      <c r="H337" s="178"/>
      <c r="I337" s="141"/>
      <c r="J337" s="138"/>
      <c r="K337" s="349"/>
      <c r="L337" s="350"/>
      <c r="M337" s="178"/>
      <c r="N337" s="146" t="str">
        <f>IF(COUNT(H337:M337)&gt;0,IF(COUNT(H337:I337)=2,IF(J337&gt;0,-PMT(J337/100,I337,H337),H337/I337),0)+K337+M337,"")</f>
        <v/>
      </c>
      <c r="O337" s="77"/>
      <c r="P337" s="49"/>
      <c r="Q337" s="49"/>
    </row>
    <row r="338" spans="1:17" s="100" customFormat="1" ht="12.75" customHeight="1" x14ac:dyDescent="0.2">
      <c r="A338" s="49"/>
      <c r="B338" s="88"/>
      <c r="C338" s="73"/>
      <c r="D338" s="358"/>
      <c r="E338" s="345"/>
      <c r="F338" s="346"/>
      <c r="G338" s="365"/>
      <c r="H338" s="178"/>
      <c r="I338" s="141"/>
      <c r="J338" s="138"/>
      <c r="K338" s="349"/>
      <c r="L338" s="350"/>
      <c r="M338" s="178"/>
      <c r="N338" s="146" t="str">
        <f>IF(COUNT(H338:M338)&gt;0,IF(COUNT(H338:I338)=2,IF(J338&gt;0,-PMT(J338/100,I338,H338),H338/I338),0)+K338+M338,"")</f>
        <v/>
      </c>
      <c r="O338" s="77"/>
      <c r="P338" s="49"/>
      <c r="Q338" s="49"/>
    </row>
    <row r="339" spans="1:17" s="100" customFormat="1" ht="12.75" customHeight="1" thickBot="1" x14ac:dyDescent="0.25">
      <c r="A339" s="49"/>
      <c r="B339" s="88"/>
      <c r="C339" s="73"/>
      <c r="D339" s="359"/>
      <c r="E339" s="351"/>
      <c r="F339" s="352"/>
      <c r="G339" s="352"/>
      <c r="H339" s="180"/>
      <c r="I339" s="142"/>
      <c r="J339" s="139"/>
      <c r="K339" s="366"/>
      <c r="L339" s="367"/>
      <c r="M339" s="180"/>
      <c r="N339" s="147" t="str">
        <f>IF(COUNT(H339:M339)&gt;0,IF(COUNT(H339:I339)=2,IF(J339&gt;0,-PMT(J339/100,I339,H339),H339/I339),0)+K339+M339,"")</f>
        <v/>
      </c>
      <c r="O339" s="77"/>
      <c r="P339" s="49"/>
      <c r="Q339" s="49"/>
    </row>
    <row r="340" spans="1:17" s="100" customFormat="1" ht="15" customHeight="1" thickBot="1" x14ac:dyDescent="0.25">
      <c r="A340" s="49"/>
      <c r="B340" s="88"/>
      <c r="C340" s="73"/>
      <c r="D340" s="73"/>
      <c r="E340" s="73"/>
      <c r="F340" s="73"/>
      <c r="G340" s="73"/>
      <c r="H340" s="73"/>
      <c r="I340" s="73"/>
      <c r="J340" s="73"/>
      <c r="K340" s="73"/>
      <c r="L340" s="64" t="str">
        <f>Translations!$B$96</f>
        <v>Sum</v>
      </c>
      <c r="M340" s="132" t="s">
        <v>5</v>
      </c>
      <c r="N340" s="122" t="str">
        <f>IF(COUNT(N335:N339)&gt;0,SUM(N335:N339),"")</f>
        <v/>
      </c>
      <c r="O340" s="77"/>
      <c r="P340" s="49"/>
      <c r="Q340" s="49"/>
    </row>
    <row r="341" spans="1:17" s="100" customFormat="1" ht="12.75" customHeight="1" x14ac:dyDescent="0.2">
      <c r="A341" s="49"/>
      <c r="B341" s="88"/>
      <c r="C341" s="73"/>
      <c r="D341" s="5"/>
      <c r="E341" s="73"/>
      <c r="F341" s="73"/>
      <c r="G341" s="73"/>
      <c r="H341" s="73"/>
      <c r="I341" s="73"/>
      <c r="J341" s="73"/>
      <c r="K341" s="73"/>
      <c r="L341" s="73"/>
      <c r="M341" s="73"/>
      <c r="N341" s="73"/>
      <c r="O341" s="187"/>
      <c r="P341" s="49"/>
      <c r="Q341" s="49"/>
    </row>
    <row r="342" spans="1:17" s="100" customFormat="1" ht="5.0999999999999996" customHeight="1" x14ac:dyDescent="0.2">
      <c r="A342" s="49"/>
      <c r="B342" s="88"/>
      <c r="C342" s="73"/>
      <c r="D342" s="166"/>
      <c r="E342" s="167"/>
      <c r="F342" s="167"/>
      <c r="G342" s="167"/>
      <c r="H342" s="167"/>
      <c r="I342" s="167"/>
      <c r="J342" s="167"/>
      <c r="K342" s="167"/>
      <c r="L342" s="167"/>
      <c r="M342" s="167"/>
      <c r="N342" s="167"/>
      <c r="O342" s="187"/>
      <c r="P342" s="49"/>
      <c r="Q342" s="49"/>
    </row>
    <row r="343" spans="1:17" s="100" customFormat="1" ht="14.25" customHeight="1" x14ac:dyDescent="0.2">
      <c r="A343" s="49"/>
      <c r="B343" s="88"/>
      <c r="C343" s="73"/>
      <c r="D343" s="183" t="s">
        <v>7</v>
      </c>
      <c r="E343" s="38" t="str">
        <f>Translations!$B$100</f>
        <v>Current or reference costs incurring on consumers</v>
      </c>
      <c r="F343" s="38"/>
      <c r="G343" s="38"/>
      <c r="H343" s="38"/>
      <c r="I343" s="38"/>
      <c r="J343" s="38"/>
      <c r="K343" s="107"/>
      <c r="L343" s="64"/>
      <c r="M343" s="132"/>
      <c r="N343" s="160"/>
      <c r="O343" s="77"/>
      <c r="P343" s="49"/>
      <c r="Q343" s="49"/>
    </row>
    <row r="344" spans="1:17" s="100" customFormat="1" ht="14.25" customHeight="1" thickBot="1" x14ac:dyDescent="0.25">
      <c r="A344" s="49"/>
      <c r="B344" s="88"/>
      <c r="C344" s="73"/>
      <c r="D344" s="5"/>
      <c r="E344" s="323" t="str">
        <f>Translations!$B$101</f>
        <v>Please enter here the costs which would incur on consumers' side when you use the current equipment or method.</v>
      </c>
      <c r="F344" s="323"/>
      <c r="G344" s="323"/>
      <c r="H344" s="323"/>
      <c r="I344" s="323"/>
      <c r="J344" s="323"/>
      <c r="K344" s="323"/>
      <c r="L344" s="323"/>
      <c r="M344" s="323"/>
      <c r="N344" s="160"/>
      <c r="O344" s="77"/>
      <c r="P344" s="49"/>
      <c r="Q344" s="49"/>
    </row>
    <row r="345" spans="1:17" s="100" customFormat="1" ht="14.25" customHeight="1" x14ac:dyDescent="0.2">
      <c r="A345" s="49"/>
      <c r="B345" s="88"/>
      <c r="C345" s="73"/>
      <c r="D345" s="324" t="str">
        <f>Translations!$B$102</f>
        <v>REFERENCE (Consumers)</v>
      </c>
      <c r="E345" s="327" t="str">
        <f>Translations!$B$68</f>
        <v>Brief description</v>
      </c>
      <c r="F345" s="327"/>
      <c r="G345" s="327"/>
      <c r="H345" s="329" t="str">
        <f>Translations!$B$103</f>
        <v>Number of consumers impacted</v>
      </c>
      <c r="I345" s="330"/>
      <c r="J345" s="333" t="str">
        <f>Translations!$B$104</f>
        <v>One-off Costs</v>
      </c>
      <c r="K345" s="334"/>
      <c r="L345" s="329" t="str">
        <f>Translations!$B$105</f>
        <v>Reccurring costs per consumer and year [€/consumer/year]</v>
      </c>
      <c r="M345" s="330"/>
      <c r="N345" s="337" t="str">
        <f>Translations!$B$92</f>
        <v>Annual costs [€]</v>
      </c>
      <c r="O345" s="77"/>
      <c r="P345" s="49"/>
      <c r="Q345" s="49"/>
    </row>
    <row r="346" spans="1:17" s="100" customFormat="1" ht="36" customHeight="1" thickBot="1" x14ac:dyDescent="0.25">
      <c r="A346" s="49"/>
      <c r="B346" s="88"/>
      <c r="C346" s="73"/>
      <c r="D346" s="325"/>
      <c r="E346" s="328"/>
      <c r="F346" s="328"/>
      <c r="G346" s="328"/>
      <c r="H346" s="331"/>
      <c r="I346" s="332"/>
      <c r="J346" s="155" t="str">
        <f>Translations!$B$106</f>
        <v>One-off Costs [€/consumer]</v>
      </c>
      <c r="K346" s="164" t="str">
        <f>Translations!$B$94</f>
        <v>Depreciation period [years]</v>
      </c>
      <c r="L346" s="335"/>
      <c r="M346" s="336"/>
      <c r="N346" s="338"/>
      <c r="O346" s="77"/>
      <c r="P346" s="49"/>
      <c r="Q346" s="49"/>
    </row>
    <row r="347" spans="1:17" s="100" customFormat="1" ht="14.25" customHeight="1" x14ac:dyDescent="0.2">
      <c r="A347" s="49"/>
      <c r="B347" s="88"/>
      <c r="C347" s="73"/>
      <c r="D347" s="325"/>
      <c r="E347" s="339"/>
      <c r="F347" s="340"/>
      <c r="G347" s="340"/>
      <c r="H347" s="341"/>
      <c r="I347" s="342"/>
      <c r="J347" s="156"/>
      <c r="K347" s="137"/>
      <c r="L347" s="343"/>
      <c r="M347" s="344"/>
      <c r="N347" s="146" t="str">
        <f>IF(COUNT(H347:M347)&gt;0,IF(COUNT(J347:K347)=2,H347*(-PMT(4/100,K347,J347)),0)+(H347*L347),"")</f>
        <v/>
      </c>
      <c r="O347" s="77"/>
      <c r="P347" s="168"/>
      <c r="Q347" s="49"/>
    </row>
    <row r="348" spans="1:17" s="100" customFormat="1" ht="14.25" customHeight="1" x14ac:dyDescent="0.2">
      <c r="A348" s="49"/>
      <c r="B348" s="88"/>
      <c r="C348" s="73"/>
      <c r="D348" s="325"/>
      <c r="E348" s="345"/>
      <c r="F348" s="346"/>
      <c r="G348" s="346"/>
      <c r="H348" s="347"/>
      <c r="I348" s="348"/>
      <c r="J348" s="157"/>
      <c r="K348" s="138"/>
      <c r="L348" s="349"/>
      <c r="M348" s="350"/>
      <c r="N348" s="146" t="str">
        <f t="shared" ref="N348:N349" si="3">IF(COUNT(H348:M348)&gt;0,IF(COUNT(J348:K348)=2,H348*(-PMT(4/100,K348,J348)),0)+(H348*L348),"")</f>
        <v/>
      </c>
      <c r="O348" s="77"/>
      <c r="P348" s="168"/>
      <c r="Q348" s="49"/>
    </row>
    <row r="349" spans="1:17" s="100" customFormat="1" ht="14.25" customHeight="1" thickBot="1" x14ac:dyDescent="0.25">
      <c r="A349" s="49"/>
      <c r="B349" s="88"/>
      <c r="C349" s="73"/>
      <c r="D349" s="326"/>
      <c r="E349" s="351"/>
      <c r="F349" s="352"/>
      <c r="G349" s="352"/>
      <c r="H349" s="353"/>
      <c r="I349" s="354"/>
      <c r="J349" s="158"/>
      <c r="K349" s="139"/>
      <c r="L349" s="355"/>
      <c r="M349" s="356"/>
      <c r="N349" s="147" t="str">
        <f t="shared" si="3"/>
        <v/>
      </c>
      <c r="O349" s="77"/>
      <c r="P349" s="49"/>
      <c r="Q349" s="49"/>
    </row>
    <row r="350" spans="1:17" s="100" customFormat="1" ht="14.25" customHeight="1" thickBot="1" x14ac:dyDescent="0.25">
      <c r="A350" s="49"/>
      <c r="B350" s="88"/>
      <c r="C350" s="73"/>
      <c r="D350" s="5"/>
      <c r="E350" s="107"/>
      <c r="F350" s="107"/>
      <c r="G350" s="107"/>
      <c r="H350" s="107"/>
      <c r="J350" s="107"/>
      <c r="K350" s="107"/>
      <c r="L350" s="64" t="str">
        <f>Translations!$B$96</f>
        <v>Sum</v>
      </c>
      <c r="M350" s="132" t="s">
        <v>5</v>
      </c>
      <c r="N350" s="122" t="str">
        <f>IF(COUNT(N347:N349)&gt;0,SUM(N347:N349),"")</f>
        <v/>
      </c>
      <c r="O350" s="77"/>
      <c r="P350" s="49"/>
      <c r="Q350" s="49"/>
    </row>
    <row r="351" spans="1:17" s="100" customFormat="1" ht="5.0999999999999996" customHeight="1" x14ac:dyDescent="0.2">
      <c r="A351" s="49"/>
      <c r="B351" s="88"/>
      <c r="C351" s="73"/>
      <c r="D351" s="5"/>
      <c r="E351" s="73"/>
      <c r="F351" s="73"/>
      <c r="G351" s="73"/>
      <c r="H351" s="73"/>
      <c r="I351" s="73"/>
      <c r="J351" s="73"/>
      <c r="K351" s="73"/>
      <c r="L351" s="73"/>
      <c r="M351" s="73"/>
      <c r="N351" s="73"/>
      <c r="O351" s="187"/>
      <c r="P351" s="49"/>
      <c r="Q351" s="49"/>
    </row>
    <row r="352" spans="1:17" s="100" customFormat="1" ht="15" customHeight="1" x14ac:dyDescent="0.2">
      <c r="A352" s="49"/>
      <c r="B352" s="88"/>
      <c r="C352" s="73"/>
      <c r="D352" s="173" t="s">
        <v>8</v>
      </c>
      <c r="E352" s="38" t="str">
        <f>Translations!$B$107</f>
        <v>Consumer cost when new equipment or method is implemented by Regulated Entity</v>
      </c>
      <c r="F352" s="38"/>
      <c r="G352" s="38"/>
      <c r="H352" s="38"/>
      <c r="I352" s="38"/>
      <c r="J352" s="38"/>
      <c r="K352" s="107"/>
      <c r="L352" s="64"/>
      <c r="M352" s="132"/>
      <c r="N352" s="160"/>
      <c r="O352" s="77"/>
      <c r="P352" s="49"/>
      <c r="Q352" s="49"/>
    </row>
    <row r="353" spans="1:17" s="100" customFormat="1" ht="15" customHeight="1" thickBot="1" x14ac:dyDescent="0.25">
      <c r="A353" s="49"/>
      <c r="B353" s="88"/>
      <c r="C353" s="73"/>
      <c r="D353" s="5"/>
      <c r="E353" s="323" t="str">
        <f>Translations!$B$108</f>
        <v>Please enter here the costs which would be incurred by consumers when a more accurate equipment or method is used.</v>
      </c>
      <c r="F353" s="323"/>
      <c r="G353" s="323"/>
      <c r="H353" s="323"/>
      <c r="I353" s="323"/>
      <c r="J353" s="323"/>
      <c r="K353" s="323"/>
      <c r="L353" s="323"/>
      <c r="M353" s="323"/>
      <c r="N353" s="154"/>
      <c r="O353" s="77"/>
      <c r="P353" s="49"/>
      <c r="Q353" s="49"/>
    </row>
    <row r="354" spans="1:17" s="100" customFormat="1" ht="15" customHeight="1" x14ac:dyDescent="0.2">
      <c r="A354" s="49"/>
      <c r="B354" s="88"/>
      <c r="C354" s="73"/>
      <c r="D354" s="324" t="str">
        <f>Translations!$B$109</f>
        <v>NEW (Consumers)</v>
      </c>
      <c r="E354" s="327" t="str">
        <f>Translations!$B$68</f>
        <v>Brief description</v>
      </c>
      <c r="F354" s="327"/>
      <c r="G354" s="327"/>
      <c r="H354" s="329" t="str">
        <f>Translations!$B$103</f>
        <v>Number of consumers impacted</v>
      </c>
      <c r="I354" s="330"/>
      <c r="J354" s="333" t="str">
        <f>Translations!$B$104</f>
        <v>One-off Costs</v>
      </c>
      <c r="K354" s="334"/>
      <c r="L354" s="329" t="str">
        <f>Translations!$B$105</f>
        <v>Reccurring costs per consumer and year [€/consumer/year]</v>
      </c>
      <c r="M354" s="330"/>
      <c r="N354" s="337" t="str">
        <f>Translations!$B$92</f>
        <v>Annual costs [€]</v>
      </c>
      <c r="O354" s="77"/>
      <c r="P354" s="49"/>
      <c r="Q354" s="49"/>
    </row>
    <row r="355" spans="1:17" s="100" customFormat="1" ht="37.5" customHeight="1" thickBot="1" x14ac:dyDescent="0.25">
      <c r="A355" s="49"/>
      <c r="B355" s="88"/>
      <c r="C355" s="73"/>
      <c r="D355" s="325"/>
      <c r="E355" s="328"/>
      <c r="F355" s="328"/>
      <c r="G355" s="328"/>
      <c r="H355" s="331"/>
      <c r="I355" s="332"/>
      <c r="J355" s="155" t="str">
        <f>Translations!$B$106</f>
        <v>One-off Costs [€/consumer]</v>
      </c>
      <c r="K355" s="164" t="str">
        <f>Translations!$B$94</f>
        <v>Depreciation period [years]</v>
      </c>
      <c r="L355" s="335"/>
      <c r="M355" s="336"/>
      <c r="N355" s="338"/>
      <c r="O355" s="77"/>
      <c r="P355" s="49"/>
      <c r="Q355" s="49"/>
    </row>
    <row r="356" spans="1:17" s="100" customFormat="1" ht="15" customHeight="1" x14ac:dyDescent="0.2">
      <c r="A356" s="49"/>
      <c r="B356" s="88"/>
      <c r="C356" s="73"/>
      <c r="D356" s="325"/>
      <c r="E356" s="339"/>
      <c r="F356" s="340"/>
      <c r="G356" s="340"/>
      <c r="H356" s="341"/>
      <c r="I356" s="342"/>
      <c r="J356" s="156"/>
      <c r="K356" s="137"/>
      <c r="L356" s="343"/>
      <c r="M356" s="344"/>
      <c r="N356" s="146" t="str">
        <f>IF(COUNT(H356:M356)&gt;0,IF(COUNT(J356:K356)=2,H356*(IF(4&gt;0,-PMT(4/100,K356,J356),J356/K356)),0)+(H356*L356),"")</f>
        <v/>
      </c>
      <c r="O356" s="77"/>
      <c r="P356" s="49"/>
      <c r="Q356" s="49"/>
    </row>
    <row r="357" spans="1:17" s="100" customFormat="1" ht="15" customHeight="1" x14ac:dyDescent="0.2">
      <c r="A357" s="49"/>
      <c r="B357" s="88"/>
      <c r="C357" s="73"/>
      <c r="D357" s="325"/>
      <c r="E357" s="345"/>
      <c r="F357" s="346"/>
      <c r="G357" s="346"/>
      <c r="H357" s="347"/>
      <c r="I357" s="348"/>
      <c r="J357" s="157"/>
      <c r="K357" s="138"/>
      <c r="L357" s="349"/>
      <c r="M357" s="350"/>
      <c r="N357" s="146" t="str">
        <f>IF(COUNT(H357:M357)&gt;0,IF(COUNT(J357:K357)=2,H357*(IF(4&gt;0,-PMT(4/100,K357,J357),J357/K357)),0)+(H357*L357),"")</f>
        <v/>
      </c>
      <c r="O357" s="77"/>
      <c r="P357" s="49"/>
      <c r="Q357" s="49"/>
    </row>
    <row r="358" spans="1:17" s="100" customFormat="1" ht="15" customHeight="1" thickBot="1" x14ac:dyDescent="0.25">
      <c r="A358" s="49"/>
      <c r="B358" s="88"/>
      <c r="C358" s="73"/>
      <c r="D358" s="326"/>
      <c r="E358" s="351"/>
      <c r="F358" s="352"/>
      <c r="G358" s="352"/>
      <c r="H358" s="353"/>
      <c r="I358" s="354"/>
      <c r="J358" s="158"/>
      <c r="K358" s="139"/>
      <c r="L358" s="355"/>
      <c r="M358" s="356"/>
      <c r="N358" s="147" t="str">
        <f>IF(COUNT(H358:M358)&gt;0,IF(COUNT(J358:K358)=2,H358*(IF(4&gt;0,-PMT(4/100,K358,J358),J358/K358)),0)+(H358*L358),"")</f>
        <v/>
      </c>
      <c r="O358" s="77"/>
      <c r="P358" s="49"/>
      <c r="Q358" s="49"/>
    </row>
    <row r="359" spans="1:17" s="100" customFormat="1" ht="15" customHeight="1" thickBot="1" x14ac:dyDescent="0.25">
      <c r="A359" s="49"/>
      <c r="B359" s="88"/>
      <c r="C359" s="73"/>
      <c r="D359" s="5"/>
      <c r="E359" s="107"/>
      <c r="F359" s="107"/>
      <c r="G359" s="107"/>
      <c r="H359" s="107"/>
      <c r="J359" s="107"/>
      <c r="K359" s="107"/>
      <c r="L359" s="64" t="str">
        <f>Translations!$B$96</f>
        <v>Sum</v>
      </c>
      <c r="M359" s="132" t="s">
        <v>5</v>
      </c>
      <c r="N359" s="122" t="str">
        <f>IF(COUNT(N356:N358)&gt;0,SUM(N356:N358),"")</f>
        <v/>
      </c>
      <c r="O359" s="77"/>
      <c r="P359" s="49"/>
      <c r="Q359" s="49"/>
    </row>
    <row r="360" spans="1:17" s="100" customFormat="1" ht="15" customHeight="1" thickBot="1" x14ac:dyDescent="0.25">
      <c r="A360" s="49"/>
      <c r="B360" s="88"/>
      <c r="C360" s="73"/>
      <c r="E360" s="161"/>
      <c r="F360" s="161"/>
      <c r="G360" s="161"/>
      <c r="H360" s="161"/>
      <c r="I360" s="161"/>
      <c r="J360" s="161"/>
      <c r="K360" s="161"/>
      <c r="L360" s="162"/>
      <c r="M360" s="159"/>
      <c r="N360" s="160"/>
      <c r="O360" s="77"/>
      <c r="P360" s="49"/>
      <c r="Q360" s="49"/>
    </row>
    <row r="361" spans="1:17" s="100" customFormat="1" ht="15" customHeight="1" thickBot="1" x14ac:dyDescent="0.25">
      <c r="A361" s="49"/>
      <c r="B361" s="88"/>
      <c r="C361" s="73"/>
      <c r="D361" s="50" t="s">
        <v>9</v>
      </c>
      <c r="E361" s="319" t="str">
        <f>Translations!$B$110</f>
        <v>Total of the "additional" costs</v>
      </c>
      <c r="F361" s="319"/>
      <c r="G361" s="319"/>
      <c r="H361" s="319"/>
      <c r="I361" s="319"/>
      <c r="J361" s="319"/>
      <c r="K361" s="319"/>
      <c r="L361" s="319"/>
      <c r="M361" s="121" t="s">
        <v>5</v>
      </c>
      <c r="N361" s="122" t="str">
        <f>IF(COUNT(N362:N363)&gt;0,SUM(N362:N363),"")</f>
        <v/>
      </c>
      <c r="O361" s="77"/>
      <c r="P361" s="49"/>
      <c r="Q361" s="49"/>
    </row>
    <row r="362" spans="1:17" s="100" customFormat="1" ht="15" customHeight="1" x14ac:dyDescent="0.2">
      <c r="A362" s="49"/>
      <c r="B362" s="88"/>
      <c r="C362" s="73"/>
      <c r="D362" s="50"/>
      <c r="E362" s="320" t="str">
        <f>Translations!$B$111</f>
        <v>"Additional" costs for the regulated entity</v>
      </c>
      <c r="F362" s="320"/>
      <c r="G362" s="320"/>
      <c r="H362" s="320"/>
      <c r="I362" s="320"/>
      <c r="J362" s="320"/>
      <c r="K362" s="320"/>
      <c r="L362" s="320"/>
      <c r="M362" s="170" t="s">
        <v>5</v>
      </c>
      <c r="N362" s="171" t="str">
        <f>IF(ISNUMBER(N340),N340-IF(ISNUMBER(N329),N329,0),"")</f>
        <v/>
      </c>
      <c r="O362" s="77"/>
      <c r="P362" s="49"/>
      <c r="Q362" s="49"/>
    </row>
    <row r="363" spans="1:17" s="100" customFormat="1" ht="15" customHeight="1" x14ac:dyDescent="0.2">
      <c r="A363" s="49"/>
      <c r="B363" s="88"/>
      <c r="C363" s="73"/>
      <c r="D363" s="50"/>
      <c r="E363" s="320" t="str">
        <f>Translations!$B$112</f>
        <v>"Additional" costs for the consumers</v>
      </c>
      <c r="F363" s="320"/>
      <c r="G363" s="320"/>
      <c r="H363" s="320"/>
      <c r="I363" s="320"/>
      <c r="J363" s="320"/>
      <c r="K363" s="320"/>
      <c r="L363" s="320"/>
      <c r="M363" s="170" t="s">
        <v>5</v>
      </c>
      <c r="N363" s="172" t="str">
        <f>IF(ISNUMBER(N359),N359-IF(ISNUMBER(N350),N350,0),"")</f>
        <v/>
      </c>
      <c r="O363" s="187"/>
      <c r="P363" s="49"/>
      <c r="Q363" s="49"/>
    </row>
    <row r="364" spans="1:17" s="100" customFormat="1" ht="15" customHeight="1" x14ac:dyDescent="0.2">
      <c r="A364" s="49"/>
      <c r="B364" s="88"/>
      <c r="C364" s="73"/>
      <c r="D364" s="50"/>
      <c r="E364" s="321" t="str">
        <f>Translations!$B$113</f>
        <v>A negative value means that the more accurate method may even lead to lower costs (e.g. for consumers).</v>
      </c>
      <c r="F364" s="321"/>
      <c r="G364" s="321"/>
      <c r="H364" s="321"/>
      <c r="I364" s="321"/>
      <c r="J364" s="321"/>
      <c r="K364" s="321"/>
      <c r="L364" s="321"/>
      <c r="M364" s="321"/>
      <c r="N364" s="321"/>
      <c r="O364" s="187"/>
      <c r="P364" s="49"/>
      <c r="Q364" s="49"/>
    </row>
    <row r="365" spans="1:17" s="100" customFormat="1" ht="5.0999999999999996" customHeight="1" x14ac:dyDescent="0.2">
      <c r="A365" s="49"/>
      <c r="B365" s="88"/>
      <c r="C365" s="73"/>
      <c r="D365" s="5"/>
      <c r="E365" s="116"/>
      <c r="F365" s="116"/>
      <c r="G365" s="116"/>
      <c r="H365" s="116"/>
      <c r="I365" s="116"/>
      <c r="J365" s="116"/>
      <c r="K365" s="116"/>
      <c r="L365" s="116"/>
      <c r="M365" s="116"/>
      <c r="N365" s="116"/>
      <c r="O365" s="187"/>
      <c r="P365" s="49"/>
      <c r="Q365" s="49"/>
    </row>
    <row r="366" spans="1:17" s="100" customFormat="1" ht="13.5" thickBot="1" x14ac:dyDescent="0.25">
      <c r="A366" s="49"/>
      <c r="B366" s="88"/>
      <c r="C366" s="73"/>
      <c r="D366" s="5"/>
      <c r="E366" s="93"/>
      <c r="F366" s="93"/>
      <c r="G366" s="50" t="str">
        <f>Translations!$B$114</f>
        <v>EUA price [€/t CO2e]</v>
      </c>
      <c r="H366" s="93"/>
      <c r="I366" s="50" t="str">
        <f>Translations!$B$115</f>
        <v>Average annual emissions</v>
      </c>
      <c r="J366" s="93"/>
      <c r="K366" s="50" t="str">
        <f>Translations!$B$116</f>
        <v>Improvement factor</v>
      </c>
      <c r="L366" s="93"/>
      <c r="M366" s="93"/>
      <c r="N366" s="93"/>
      <c r="O366" s="187"/>
      <c r="P366" s="49"/>
      <c r="Q366" s="49"/>
    </row>
    <row r="367" spans="1:17" s="100" customFormat="1" ht="15" customHeight="1" thickBot="1" x14ac:dyDescent="0.25">
      <c r="A367" s="49"/>
      <c r="B367" s="88"/>
      <c r="C367" s="73"/>
      <c r="D367" s="50" t="s">
        <v>10</v>
      </c>
      <c r="E367" s="319" t="str">
        <f>Translations!$B$117</f>
        <v>Annual Benefits</v>
      </c>
      <c r="F367" s="322"/>
      <c r="G367" s="104">
        <f>EUconst_CarbonPrice</f>
        <v>60</v>
      </c>
      <c r="H367" s="118" t="s">
        <v>11</v>
      </c>
      <c r="I367" s="130"/>
      <c r="J367" s="119" t="s">
        <v>11</v>
      </c>
      <c r="K367" s="105" t="str">
        <f>IF(AND(J286&lt;&gt;"",J286=FALSE),1/100,IF(COUNT(J289,J290)=2,J289-J290,""))</f>
        <v/>
      </c>
      <c r="L367" s="120"/>
      <c r="M367" s="121" t="s">
        <v>5</v>
      </c>
      <c r="N367" s="122" t="str">
        <f>IF(COUNT(G367,I367,K367)=3,G367*I367*K367,"")</f>
        <v/>
      </c>
      <c r="O367" s="187"/>
      <c r="P367" s="49"/>
      <c r="Q367" s="49"/>
    </row>
    <row r="368" spans="1:17" s="100" customFormat="1" ht="12.75" customHeight="1" x14ac:dyDescent="0.2">
      <c r="A368" s="49"/>
      <c r="B368" s="88"/>
      <c r="C368" s="73"/>
      <c r="D368" s="14"/>
      <c r="E368" s="321" t="str">
        <f>Translations!$B$118</f>
        <v>Average annual emissions: Those emissions shall relate to a specific fuel stream.</v>
      </c>
      <c r="F368" s="321"/>
      <c r="G368" s="321"/>
      <c r="H368" s="321"/>
      <c r="I368" s="321"/>
      <c r="J368" s="321"/>
      <c r="K368" s="321"/>
      <c r="L368" s="321"/>
      <c r="M368" s="321"/>
      <c r="N368" s="321"/>
      <c r="O368" s="117"/>
      <c r="P368" s="49"/>
      <c r="Q368" s="49"/>
    </row>
    <row r="369" spans="1:17" s="100" customFormat="1" ht="5.0999999999999996" customHeight="1" thickBot="1" x14ac:dyDescent="0.25">
      <c r="A369" s="49"/>
      <c r="B369" s="88"/>
      <c r="C369" s="73"/>
      <c r="D369" s="14"/>
      <c r="E369" s="116"/>
      <c r="F369" s="116"/>
      <c r="G369" s="116"/>
      <c r="H369" s="116"/>
      <c r="I369" s="116"/>
      <c r="J369" s="116"/>
      <c r="K369" s="116"/>
      <c r="L369" s="116"/>
      <c r="M369" s="116"/>
      <c r="N369" s="116"/>
      <c r="O369" s="117"/>
      <c r="P369" s="49"/>
      <c r="Q369" s="49"/>
    </row>
    <row r="370" spans="1:17" s="100" customFormat="1" ht="15" customHeight="1" thickBot="1" x14ac:dyDescent="0.25">
      <c r="A370" s="188"/>
      <c r="B370" s="127"/>
      <c r="C370" s="189"/>
      <c r="D370" s="50" t="s">
        <v>12</v>
      </c>
      <c r="E370" s="91" t="str">
        <f>Translations!$B$119</f>
        <v>Costs are unreasonable?</v>
      </c>
      <c r="F370" s="190"/>
      <c r="G370" s="190"/>
      <c r="H370" s="191"/>
      <c r="I370" s="106" t="str">
        <f>IF(COUNT(N361,N367)=2,AND(N361&gt;N367,N361&gt;IF(CNTR_SmallEmitter,1000,4000)),"")</f>
        <v/>
      </c>
      <c r="J370" s="38"/>
      <c r="K370" s="38"/>
      <c r="L370" s="38"/>
      <c r="M370" s="38"/>
      <c r="N370" s="38"/>
      <c r="O370" s="192"/>
      <c r="P370" s="188"/>
      <c r="Q370" s="188"/>
    </row>
    <row r="371" spans="1:17" ht="12.75" customHeight="1" thickBot="1" x14ac:dyDescent="0.25">
      <c r="A371" s="84"/>
      <c r="B371" s="88"/>
      <c r="C371" s="65"/>
      <c r="D371" s="7"/>
      <c r="E371" s="66"/>
      <c r="F371" s="6"/>
      <c r="G371" s="8"/>
      <c r="H371" s="8"/>
      <c r="I371" s="8"/>
      <c r="J371" s="8"/>
      <c r="K371" s="8"/>
      <c r="L371" s="8"/>
      <c r="M371" s="8"/>
      <c r="N371" s="8"/>
      <c r="O371" s="76"/>
      <c r="P371" s="61"/>
      <c r="Q371" s="186"/>
    </row>
    <row r="372" spans="1:17" s="100" customFormat="1" ht="12.75" customHeight="1" thickBot="1" x14ac:dyDescent="0.25">
      <c r="A372" s="49"/>
      <c r="B372" s="88"/>
      <c r="C372" s="5"/>
      <c r="D372" s="5"/>
      <c r="E372" s="5"/>
      <c r="F372" s="5"/>
      <c r="G372" s="5"/>
      <c r="H372" s="5"/>
      <c r="I372" s="5"/>
      <c r="J372" s="5"/>
      <c r="K372" s="5"/>
      <c r="L372" s="5"/>
      <c r="M372" s="5"/>
      <c r="N372" s="5"/>
      <c r="O372" s="77"/>
      <c r="P372" s="49"/>
      <c r="Q372" s="49"/>
    </row>
    <row r="373" spans="1:17" s="100" customFormat="1" ht="15.75" customHeight="1" thickBot="1" x14ac:dyDescent="0.25">
      <c r="A373" s="49"/>
      <c r="B373" s="88"/>
      <c r="C373" s="67">
        <f>C284+1</f>
        <v>5</v>
      </c>
      <c r="D373" s="5"/>
      <c r="E373" s="382" t="str">
        <f>Translations!$B$55</f>
        <v>This is an optional tool for calculating whether costs can be considered as unreasonable.</v>
      </c>
      <c r="F373" s="382"/>
      <c r="G373" s="382"/>
      <c r="H373" s="382"/>
      <c r="I373" s="382"/>
      <c r="J373" s="382"/>
      <c r="K373" s="382"/>
      <c r="L373" s="382"/>
      <c r="M373" s="382"/>
      <c r="N373" s="382"/>
      <c r="O373" s="77"/>
      <c r="P373" s="49"/>
      <c r="Q373" s="49"/>
    </row>
    <row r="374" spans="1:17" s="100" customFormat="1" ht="5.0999999999999996" customHeight="1" x14ac:dyDescent="0.2">
      <c r="A374" s="49"/>
      <c r="B374" s="88"/>
      <c r="C374" s="123"/>
      <c r="D374" s="5"/>
      <c r="E374" s="107"/>
      <c r="F374" s="107"/>
      <c r="G374" s="107"/>
      <c r="H374" s="107"/>
      <c r="I374" s="107"/>
      <c r="J374" s="107"/>
      <c r="K374" s="107"/>
      <c r="L374" s="107"/>
      <c r="M374" s="107"/>
      <c r="N374" s="107"/>
      <c r="O374" s="77"/>
      <c r="P374" s="49"/>
      <c r="Q374" s="49"/>
    </row>
    <row r="375" spans="1:17" s="100" customFormat="1" ht="12.75" customHeight="1" x14ac:dyDescent="0.2">
      <c r="A375" s="49"/>
      <c r="B375" s="88"/>
      <c r="C375" s="73"/>
      <c r="D375" s="50" t="s">
        <v>1</v>
      </c>
      <c r="E375" s="319" t="str">
        <f>Translations!$B$56</f>
        <v>Direct impact on accuracy?</v>
      </c>
      <c r="F375" s="319"/>
      <c r="G375" s="319"/>
      <c r="H375" s="319"/>
      <c r="I375" s="322"/>
      <c r="J375" s="135"/>
      <c r="K375" s="108"/>
      <c r="L375" s="108"/>
      <c r="M375" s="108"/>
      <c r="N375" s="108"/>
      <c r="O375" s="77"/>
      <c r="P375" s="49"/>
      <c r="Q375" s="49"/>
    </row>
    <row r="376" spans="1:17" s="100" customFormat="1" ht="38.25" customHeight="1" x14ac:dyDescent="0.2">
      <c r="A376" s="49"/>
      <c r="B376" s="88"/>
      <c r="C376" s="73"/>
      <c r="D376" s="5"/>
      <c r="E376" s="321" t="str">
        <f>Translations!$B$57</f>
        <v>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using more accurate scope factor methods, or any other improvement listed in Article 75d(4)) the improvement factor is 1%.</v>
      </c>
      <c r="F376" s="321"/>
      <c r="G376" s="321"/>
      <c r="H376" s="321"/>
      <c r="I376" s="321"/>
      <c r="J376" s="321"/>
      <c r="K376" s="321"/>
      <c r="L376" s="321"/>
      <c r="M376" s="321"/>
      <c r="N376" s="321"/>
      <c r="O376" s="77"/>
      <c r="P376" s="49"/>
      <c r="Q376" s="49"/>
    </row>
    <row r="377" spans="1:17" s="100" customFormat="1" ht="5.0999999999999996" customHeight="1" x14ac:dyDescent="0.2">
      <c r="A377" s="49"/>
      <c r="B377" s="88"/>
      <c r="C377" s="73"/>
      <c r="D377" s="5"/>
      <c r="E377" s="181"/>
      <c r="F377" s="181"/>
      <c r="G377" s="181"/>
      <c r="H377" s="181"/>
      <c r="I377" s="181"/>
      <c r="J377" s="181"/>
      <c r="K377" s="181"/>
      <c r="L377" s="181"/>
      <c r="M377" s="181"/>
      <c r="N377" s="181"/>
      <c r="O377" s="77"/>
      <c r="P377" s="49"/>
      <c r="Q377" s="49"/>
    </row>
    <row r="378" spans="1:17" s="100" customFormat="1" ht="12.75" customHeight="1" x14ac:dyDescent="0.2">
      <c r="A378" s="49"/>
      <c r="B378" s="88"/>
      <c r="C378" s="73"/>
      <c r="D378" s="5"/>
      <c r="E378" s="376" t="str">
        <f>Translations!$B$58</f>
        <v>Uncertainty currently achieved:</v>
      </c>
      <c r="F378" s="376"/>
      <c r="G378" s="376"/>
      <c r="H378" s="376"/>
      <c r="I378" s="377"/>
      <c r="J378" s="129"/>
      <c r="K378" s="153" t="str">
        <f>IF(J378&lt;0,EUconst_ERR_Inconsistent,"")</f>
        <v/>
      </c>
      <c r="L378" s="107"/>
      <c r="M378" s="107"/>
      <c r="N378" s="107"/>
      <c r="O378" s="77"/>
      <c r="P378" s="49"/>
      <c r="Q378" s="110" t="b">
        <f>AND(J375&lt;&gt;"",J375=FALSE)</f>
        <v>0</v>
      </c>
    </row>
    <row r="379" spans="1:17" s="100" customFormat="1" ht="12.75" customHeight="1" x14ac:dyDescent="0.2">
      <c r="A379" s="49"/>
      <c r="B379" s="88"/>
      <c r="C379" s="73"/>
      <c r="D379" s="5"/>
      <c r="E379" s="376" t="str">
        <f>Translations!$B$59</f>
        <v>Uncertainty related to the tier required:</v>
      </c>
      <c r="F379" s="376"/>
      <c r="G379" s="376"/>
      <c r="H379" s="376"/>
      <c r="I379" s="377"/>
      <c r="J379" s="129"/>
      <c r="K379" s="107"/>
      <c r="L379" s="107"/>
      <c r="M379" s="107"/>
      <c r="N379" s="107"/>
      <c r="O379" s="77"/>
      <c r="P379" s="49"/>
      <c r="Q379" s="110" t="b">
        <f>Q378</f>
        <v>0</v>
      </c>
    </row>
    <row r="380" spans="1:17" s="100" customFormat="1" ht="5.0999999999999996" customHeight="1" x14ac:dyDescent="0.2">
      <c r="A380" s="49"/>
      <c r="B380" s="88"/>
      <c r="C380" s="73"/>
      <c r="D380" s="5"/>
      <c r="E380" s="109"/>
      <c r="F380" s="109"/>
      <c r="G380" s="109"/>
      <c r="H380" s="109"/>
      <c r="I380" s="109"/>
      <c r="J380" s="107"/>
      <c r="K380" s="107"/>
      <c r="L380" s="107"/>
      <c r="M380" s="107"/>
      <c r="N380" s="107"/>
      <c r="O380" s="77"/>
      <c r="P380" s="49"/>
      <c r="Q380" s="49"/>
    </row>
    <row r="381" spans="1:17" s="100" customFormat="1" ht="7.5" customHeight="1" x14ac:dyDescent="0.2">
      <c r="A381" s="49"/>
      <c r="B381" s="88"/>
      <c r="C381" s="73"/>
      <c r="D381" s="5"/>
      <c r="E381" s="109"/>
      <c r="F381" s="109"/>
      <c r="G381" s="109"/>
      <c r="H381" s="109"/>
      <c r="I381" s="109"/>
      <c r="J381" s="107"/>
      <c r="K381" s="107"/>
      <c r="L381" s="107"/>
      <c r="M381" s="107"/>
      <c r="N381" s="107"/>
      <c r="O381" s="77"/>
      <c r="P381" s="49"/>
      <c r="Q381" s="49"/>
    </row>
    <row r="382" spans="1:17" s="100" customFormat="1" ht="12.75" customHeight="1" x14ac:dyDescent="0.2">
      <c r="A382" s="49"/>
      <c r="B382" s="88"/>
      <c r="C382" s="73"/>
      <c r="D382" s="50" t="s">
        <v>2</v>
      </c>
      <c r="E382" s="378" t="str">
        <f>Translations!$B$60</f>
        <v>Types of costs</v>
      </c>
      <c r="F382" s="378"/>
      <c r="G382" s="378"/>
      <c r="H382" s="378"/>
      <c r="I382" s="378"/>
      <c r="J382" s="378"/>
      <c r="K382" s="378"/>
      <c r="L382" s="378"/>
      <c r="M382" s="378"/>
      <c r="N382" s="378"/>
      <c r="O382" s="77"/>
      <c r="P382" s="49"/>
      <c r="Q382" s="49"/>
    </row>
    <row r="383" spans="1:17" s="100" customFormat="1" ht="38.25" customHeight="1" x14ac:dyDescent="0.2">
      <c r="A383" s="49"/>
      <c r="B383" s="88"/>
      <c r="C383" s="73"/>
      <c r="D383" s="5"/>
      <c r="E383" s="379" t="str">
        <f>Translations!$B$61</f>
        <v xml:space="preserve">The costs refer to the use of e.g. more accurate or reliable measurement equipment (for released fuel amounts, applicable if methods are not in accordance with Article 75j(1)(a)), applying sampling &amp; analyses instead of the use of default values (for e.g. the emission factor), or more accurate, yet more demanding, methods to determine the scope factor. </v>
      </c>
      <c r="F383" s="379"/>
      <c r="G383" s="379"/>
      <c r="H383" s="379"/>
      <c r="I383" s="379"/>
      <c r="J383" s="379"/>
      <c r="K383" s="379"/>
      <c r="L383" s="379"/>
      <c r="M383" s="379"/>
      <c r="N383" s="379"/>
      <c r="O383" s="77"/>
      <c r="P383" s="49"/>
      <c r="Q383" s="49"/>
    </row>
    <row r="384" spans="1:17" s="100" customFormat="1" ht="24" customHeight="1" x14ac:dyDescent="0.2">
      <c r="A384" s="49"/>
      <c r="B384" s="88"/>
      <c r="C384" s="73"/>
      <c r="D384" s="5"/>
      <c r="E384" s="380" t="str">
        <f>Translations!$B$62</f>
        <v>Please note that for the assessment of unreasonable costs only 'additional costs' are relevant, i.e. which the regulated entity can demonstrate to the satisfaction of the competent authority that they can be clearly attributed to the improvement under consideration.</v>
      </c>
      <c r="F384" s="380"/>
      <c r="G384" s="380"/>
      <c r="H384" s="380"/>
      <c r="I384" s="380"/>
      <c r="J384" s="380"/>
      <c r="K384" s="380"/>
      <c r="L384" s="380"/>
      <c r="M384" s="380"/>
      <c r="N384" s="380"/>
      <c r="O384" s="77"/>
      <c r="P384" s="49"/>
      <c r="Q384" s="49"/>
    </row>
    <row r="385" spans="1:17" s="100" customFormat="1" ht="12.75" customHeight="1" x14ac:dyDescent="0.2">
      <c r="A385" s="49"/>
      <c r="B385" s="88"/>
      <c r="C385" s="73"/>
      <c r="D385" s="5"/>
      <c r="E385" s="169" t="s">
        <v>3</v>
      </c>
      <c r="F385" s="381" t="str">
        <f>Translations!$B$63</f>
        <v>This means the difference between the current costs and the cost of e.g. more accurate or reliable measuring equipment or methods, OR</v>
      </c>
      <c r="G385" s="381"/>
      <c r="H385" s="381"/>
      <c r="I385" s="381"/>
      <c r="J385" s="381"/>
      <c r="K385" s="381"/>
      <c r="L385" s="381"/>
      <c r="M385" s="381"/>
      <c r="N385" s="381"/>
      <c r="O385" s="77"/>
      <c r="P385" s="49"/>
      <c r="Q385" s="49"/>
    </row>
    <row r="386" spans="1:17" s="100" customFormat="1" ht="25.5" customHeight="1" x14ac:dyDescent="0.2">
      <c r="A386" s="49"/>
      <c r="B386" s="88"/>
      <c r="C386" s="73"/>
      <c r="D386" s="5"/>
      <c r="E386" s="169" t="s">
        <v>3</v>
      </c>
      <c r="F386" s="381" t="str">
        <f>Translations!$B$64</f>
        <v>where the regulated entity has to use a new method anyway, and has the choice between different options, only the costs of the more expensive (but more accurate or reliable) method less the costs that would be incurred to replace the method anyway should be considered.</v>
      </c>
      <c r="G386" s="381"/>
      <c r="H386" s="381"/>
      <c r="I386" s="381"/>
      <c r="J386" s="381"/>
      <c r="K386" s="381"/>
      <c r="L386" s="381"/>
      <c r="M386" s="381"/>
      <c r="N386" s="381"/>
      <c r="O386" s="77"/>
      <c r="P386" s="49"/>
      <c r="Q386" s="49"/>
    </row>
    <row r="387" spans="1:17" s="100" customFormat="1" ht="12.75" customHeight="1" x14ac:dyDescent="0.2">
      <c r="A387" s="49"/>
      <c r="B387" s="88"/>
      <c r="C387" s="73"/>
      <c r="D387" s="5"/>
      <c r="E387" s="371" t="str">
        <f>Translations!$B$65</f>
        <v>In order to only consider "additional" costs for regulated entity you may:</v>
      </c>
      <c r="F387" s="371"/>
      <c r="G387" s="371"/>
      <c r="H387" s="371"/>
      <c r="I387" s="371"/>
      <c r="J387" s="371"/>
      <c r="K387" s="371"/>
      <c r="L387" s="371"/>
      <c r="M387" s="371"/>
      <c r="N387" s="371"/>
      <c r="O387" s="77"/>
      <c r="P387" s="49"/>
      <c r="Q387" s="49"/>
    </row>
    <row r="388" spans="1:17" s="100" customFormat="1" ht="12.75" customHeight="1" x14ac:dyDescent="0.2">
      <c r="A388" s="49"/>
      <c r="B388" s="88"/>
      <c r="C388" s="73"/>
      <c r="D388" s="5"/>
      <c r="E388" s="169" t="s">
        <v>3</v>
      </c>
      <c r="F388" s="371" t="str">
        <f>Translations!$B$66</f>
        <v>enter current costs or costs of the reference system under i. and iii., and costs related to new equipment or measures under ii. and iv.</v>
      </c>
      <c r="G388" s="371"/>
      <c r="H388" s="371"/>
      <c r="I388" s="371"/>
      <c r="J388" s="371"/>
      <c r="K388" s="371"/>
      <c r="L388" s="371"/>
      <c r="M388" s="371"/>
      <c r="N388" s="371"/>
      <c r="O388" s="77"/>
      <c r="P388" s="49"/>
      <c r="Q388" s="49"/>
    </row>
    <row r="389" spans="1:17" s="100" customFormat="1" ht="12.75" customHeight="1" x14ac:dyDescent="0.2">
      <c r="A389" s="49"/>
      <c r="B389" s="88"/>
      <c r="C389" s="73"/>
      <c r="D389" s="5"/>
      <c r="E389" s="169" t="s">
        <v>3</v>
      </c>
      <c r="F389" s="371" t="str">
        <f>Translations!$B$67</f>
        <v>only enter the additional costs under ii. and iv.</v>
      </c>
      <c r="G389" s="371"/>
      <c r="H389" s="371"/>
      <c r="I389" s="371"/>
      <c r="J389" s="371"/>
      <c r="K389" s="371"/>
      <c r="L389" s="371"/>
      <c r="M389" s="371"/>
      <c r="N389" s="371"/>
      <c r="O389" s="77"/>
      <c r="P389" s="49"/>
      <c r="Q389" s="49"/>
    </row>
    <row r="390" spans="1:17" s="100" customFormat="1" ht="5.0999999999999996" customHeight="1" x14ac:dyDescent="0.2">
      <c r="A390" s="49"/>
      <c r="B390" s="88"/>
      <c r="C390" s="73"/>
      <c r="D390" s="5"/>
      <c r="E390" s="116"/>
      <c r="F390" s="107"/>
      <c r="G390" s="107"/>
      <c r="H390" s="107"/>
      <c r="I390" s="107"/>
      <c r="J390" s="107"/>
      <c r="K390" s="107"/>
      <c r="L390" s="107"/>
      <c r="M390" s="5"/>
      <c r="N390" s="107"/>
      <c r="O390" s="77"/>
      <c r="P390" s="49"/>
      <c r="Q390" s="49"/>
    </row>
    <row r="391" spans="1:17" s="100" customFormat="1" ht="25.5" customHeight="1" x14ac:dyDescent="0.2">
      <c r="A391" s="89"/>
      <c r="B391" s="88"/>
      <c r="C391" s="5"/>
      <c r="D391" s="5"/>
      <c r="E391" s="56" t="str">
        <f>Translations!$B$68</f>
        <v>Brief description</v>
      </c>
      <c r="F391" s="372" t="str">
        <f>Translations!$B$69</f>
        <v>Please enter here a brief description. This description should also include information on e.g. the parameter the costs refer to (released fuel amounts, any calculation factor, the scope factor), the depreciation period of investments costs, the O&amp;M costs, the underlying assumptions, etc.</v>
      </c>
      <c r="G391" s="372"/>
      <c r="H391" s="372"/>
      <c r="I391" s="372"/>
      <c r="J391" s="372"/>
      <c r="K391" s="372"/>
      <c r="L391" s="372"/>
      <c r="M391" s="372"/>
      <c r="N391" s="372"/>
      <c r="O391" s="111"/>
      <c r="P391" s="165"/>
      <c r="Q391" s="112"/>
    </row>
    <row r="392" spans="1:17" s="100" customFormat="1" ht="12.75" customHeight="1" x14ac:dyDescent="0.2">
      <c r="A392" s="89"/>
      <c r="B392" s="88"/>
      <c r="C392" s="5"/>
      <c r="D392" s="5"/>
      <c r="E392" s="373" t="str">
        <f>Translations!$B$70</f>
        <v>Type of costs for regulated entities</v>
      </c>
      <c r="F392" s="375" t="str">
        <f>Translations!$B$71</f>
        <v>It can be distinguished between:</v>
      </c>
      <c r="G392" s="375"/>
      <c r="H392" s="375"/>
      <c r="I392" s="375"/>
      <c r="J392" s="375"/>
      <c r="K392" s="375"/>
      <c r="L392" s="375"/>
      <c r="M392" s="375"/>
      <c r="N392" s="375"/>
      <c r="O392" s="111"/>
      <c r="P392" s="165"/>
      <c r="Q392" s="112"/>
    </row>
    <row r="393" spans="1:17" s="100" customFormat="1" ht="25.5" customHeight="1" x14ac:dyDescent="0.2">
      <c r="A393" s="89"/>
      <c r="B393" s="88"/>
      <c r="C393" s="5"/>
      <c r="D393" s="5"/>
      <c r="E393" s="374"/>
      <c r="F393" s="57" t="s">
        <v>3</v>
      </c>
      <c r="G393" s="370" t="str">
        <f>Translations!$B$72</f>
        <v>Investment costs: These are the investment costs of e.g. measurement equipment or the set-up costs for the scope factor method (e.g. IT system for the 'chain of custody' method, or the development of 'indirect methods').</v>
      </c>
      <c r="H393" s="370"/>
      <c r="I393" s="370"/>
      <c r="J393" s="370"/>
      <c r="K393" s="370"/>
      <c r="L393" s="370"/>
      <c r="M393" s="370"/>
      <c r="N393" s="370"/>
      <c r="O393" s="111"/>
      <c r="P393" s="165"/>
      <c r="Q393" s="112"/>
    </row>
    <row r="394" spans="1:17" s="100" customFormat="1" ht="38.85" customHeight="1" x14ac:dyDescent="0.2">
      <c r="A394" s="89"/>
      <c r="B394" s="88"/>
      <c r="C394" s="5"/>
      <c r="D394" s="5"/>
      <c r="E394" s="374"/>
      <c r="F394" s="57" t="s">
        <v>3</v>
      </c>
      <c r="G394" s="370" t="str">
        <f>Translations!$B$73</f>
        <v>Depreciation period: In accordance with Article 75d(1),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v>
      </c>
      <c r="H394" s="370"/>
      <c r="I394" s="370"/>
      <c r="J394" s="370"/>
      <c r="K394" s="370"/>
      <c r="L394" s="370"/>
      <c r="M394" s="370"/>
      <c r="N394" s="370"/>
      <c r="O394" s="117"/>
      <c r="P394" s="165"/>
      <c r="Q394" s="112"/>
    </row>
    <row r="395" spans="1:17" s="100" customFormat="1" ht="12.75" customHeight="1" x14ac:dyDescent="0.2">
      <c r="A395" s="89"/>
      <c r="B395" s="88"/>
      <c r="C395" s="5"/>
      <c r="D395" s="5"/>
      <c r="E395" s="374"/>
      <c r="F395" s="57" t="s">
        <v>3</v>
      </c>
      <c r="G395" s="370" t="str">
        <f>Translations!$B$74</f>
        <v>Interest rate: This is the interest rate associated with the investment entered as %. Entries here are optional.</v>
      </c>
      <c r="H395" s="370"/>
      <c r="I395" s="370"/>
      <c r="J395" s="370"/>
      <c r="K395" s="370"/>
      <c r="L395" s="370"/>
      <c r="M395" s="370"/>
      <c r="N395" s="370"/>
      <c r="O395" s="117"/>
      <c r="P395" s="165"/>
      <c r="Q395" s="112"/>
    </row>
    <row r="396" spans="1:17" s="100" customFormat="1" ht="25.5" customHeight="1" x14ac:dyDescent="0.2">
      <c r="A396" s="89"/>
      <c r="B396" s="88"/>
      <c r="C396" s="5"/>
      <c r="D396" s="5"/>
      <c r="E396" s="374"/>
      <c r="F396" s="57" t="s">
        <v>3</v>
      </c>
      <c r="G396" s="370" t="str">
        <f>Translations!$B$75</f>
        <v>O&amp;M costs: These are the operating &amp; maintenance costs of e.g. the equipment or the method applied,  include any internal labour costs related to O&amp;M that can clearly attributed to the improvement.</v>
      </c>
      <c r="H396" s="370"/>
      <c r="I396" s="370"/>
      <c r="J396" s="370"/>
      <c r="K396" s="370"/>
      <c r="L396" s="370"/>
      <c r="M396" s="370"/>
      <c r="N396" s="370"/>
      <c r="O396" s="111"/>
      <c r="P396" s="165"/>
      <c r="Q396" s="112"/>
    </row>
    <row r="397" spans="1:17" s="100" customFormat="1" ht="25.5" customHeight="1" x14ac:dyDescent="0.2">
      <c r="A397" s="89"/>
      <c r="B397" s="88"/>
      <c r="C397" s="5"/>
      <c r="D397" s="5"/>
      <c r="E397" s="374"/>
      <c r="F397" s="57" t="s">
        <v>3</v>
      </c>
      <c r="G397" s="370" t="str">
        <f>Translations!$B$76</f>
        <v>Any other costs: These are any other relevant annual costs, e.g. laboratory costs, or costs incurring due to delays in any business operations for the implementation of the improvement, etc.</v>
      </c>
      <c r="H397" s="370"/>
      <c r="I397" s="370"/>
      <c r="J397" s="370"/>
      <c r="K397" s="370"/>
      <c r="L397" s="370"/>
      <c r="M397" s="370"/>
      <c r="N397" s="370"/>
      <c r="O397" s="111"/>
      <c r="P397" s="165"/>
      <c r="Q397" s="112"/>
    </row>
    <row r="398" spans="1:17" s="100" customFormat="1" ht="5.0999999999999996" customHeight="1" x14ac:dyDescent="0.2">
      <c r="A398" s="49"/>
      <c r="B398" s="88"/>
      <c r="C398" s="73"/>
      <c r="D398" s="5"/>
      <c r="E398" s="107"/>
      <c r="F398" s="107"/>
      <c r="G398" s="107"/>
      <c r="H398" s="107"/>
      <c r="I398" s="107"/>
      <c r="J398" s="107"/>
      <c r="K398" s="107"/>
      <c r="L398" s="107"/>
      <c r="M398" s="5"/>
      <c r="N398" s="107"/>
      <c r="O398" s="77"/>
      <c r="P398" s="49"/>
      <c r="Q398" s="49"/>
    </row>
    <row r="399" spans="1:17" s="100" customFormat="1" ht="38.25" customHeight="1" x14ac:dyDescent="0.2">
      <c r="A399" s="49"/>
      <c r="B399" s="88"/>
      <c r="C399" s="73"/>
      <c r="D399" s="5"/>
      <c r="E399" s="368" t="str">
        <f>Translations!$B$77</f>
        <v>Type of costs for consumers</v>
      </c>
      <c r="F399" s="369" t="str">
        <f>Translations!$B$78</f>
        <v>Further to any costs incurred by the regulated entity, Article 75d(2) requires the regulated entity to also consider any costs of applying a specific monitoring method incurred by consumers (e.g. intermediate fuel trading partners), incl. by final consumers. The regulated entity may apply conservative estimates of these costs.</v>
      </c>
      <c r="G399" s="369"/>
      <c r="H399" s="369"/>
      <c r="I399" s="369"/>
      <c r="J399" s="369"/>
      <c r="K399" s="369"/>
      <c r="L399" s="369"/>
      <c r="M399" s="369"/>
      <c r="N399" s="369"/>
      <c r="O399" s="77"/>
      <c r="P399" s="113"/>
      <c r="Q399" s="49"/>
    </row>
    <row r="400" spans="1:17" s="100" customFormat="1" ht="38.25" customHeight="1" x14ac:dyDescent="0.2">
      <c r="A400" s="49"/>
      <c r="B400" s="88"/>
      <c r="C400" s="73"/>
      <c r="D400" s="5"/>
      <c r="E400" s="368"/>
      <c r="F400" s="370" t="str">
        <f>Translations!$B$79</f>
        <v>Not in all cases will the two options in consideration lead to (significant) differences in costs incurred by consumers. In such cases the regulated entity may omit identifying them explicitly under the costs below. Most prominently, the different methods applied for the scope factor may have an impact on the costs incurred by consumers, e.g. for the 'chain of custody' method.</v>
      </c>
      <c r="G400" s="370"/>
      <c r="H400" s="370"/>
      <c r="I400" s="370"/>
      <c r="J400" s="370"/>
      <c r="K400" s="370"/>
      <c r="L400" s="370"/>
      <c r="M400" s="370"/>
      <c r="N400" s="370"/>
      <c r="O400" s="77"/>
      <c r="P400" s="113"/>
      <c r="Q400" s="49"/>
    </row>
    <row r="401" spans="1:17" s="100" customFormat="1" ht="12.75" customHeight="1" x14ac:dyDescent="0.2">
      <c r="A401" s="49"/>
      <c r="B401" s="88"/>
      <c r="C401" s="73"/>
      <c r="D401" s="5"/>
      <c r="E401" s="368"/>
      <c r="F401" s="370" t="str">
        <f>Translations!$B$71</f>
        <v>It can be distinguished between:</v>
      </c>
      <c r="G401" s="370"/>
      <c r="H401" s="370"/>
      <c r="I401" s="370"/>
      <c r="J401" s="370"/>
      <c r="K401" s="370"/>
      <c r="L401" s="370"/>
      <c r="M401" s="370"/>
      <c r="N401" s="370"/>
      <c r="O401" s="77"/>
      <c r="P401" s="113"/>
      <c r="Q401" s="49"/>
    </row>
    <row r="402" spans="1:17" s="100" customFormat="1" ht="12.75" customHeight="1" x14ac:dyDescent="0.2">
      <c r="A402" s="49"/>
      <c r="B402" s="88"/>
      <c r="C402" s="73"/>
      <c r="D402" s="5"/>
      <c r="E402" s="368"/>
      <c r="F402" s="163" t="s">
        <v>3</v>
      </c>
      <c r="G402" s="370" t="str">
        <f>Translations!$B$80</f>
        <v>Number of consumers: This should be a conservative estimate of the number of consumers.</v>
      </c>
      <c r="H402" s="370"/>
      <c r="I402" s="370"/>
      <c r="J402" s="370"/>
      <c r="K402" s="370"/>
      <c r="L402" s="370"/>
      <c r="M402" s="370"/>
      <c r="N402" s="370"/>
      <c r="O402" s="77"/>
      <c r="P402" s="113"/>
      <c r="Q402" s="49"/>
    </row>
    <row r="403" spans="1:17" s="100" customFormat="1" ht="12.75" customHeight="1" x14ac:dyDescent="0.2">
      <c r="A403" s="49"/>
      <c r="B403" s="88"/>
      <c r="C403" s="73"/>
      <c r="D403" s="5"/>
      <c r="E403" s="368"/>
      <c r="F403" s="163"/>
      <c r="G403" s="370" t="str">
        <f>Translations!$B$81</f>
        <v>For example, [50] intermediate fuel traders and [200 000] consumers would be impacted by the different methods applied.</v>
      </c>
      <c r="H403" s="370"/>
      <c r="I403" s="370"/>
      <c r="J403" s="370"/>
      <c r="K403" s="370"/>
      <c r="L403" s="370"/>
      <c r="M403" s="370"/>
      <c r="N403" s="370"/>
      <c r="O403" s="77"/>
      <c r="P403" s="113"/>
      <c r="Q403" s="49"/>
    </row>
    <row r="404" spans="1:17" s="100" customFormat="1" ht="12.75" customHeight="1" x14ac:dyDescent="0.2">
      <c r="A404" s="49"/>
      <c r="B404" s="88"/>
      <c r="C404" s="73"/>
      <c r="D404" s="5"/>
      <c r="E404" s="368"/>
      <c r="F404" s="57" t="s">
        <v>3</v>
      </c>
      <c r="G404" s="370" t="str">
        <f>Translations!$B$82</f>
        <v xml:space="preserve">One-off costs: similar to the investment costs above, these are costs consumers have to pay only once, e.g. upfront. 
</v>
      </c>
      <c r="H404" s="370"/>
      <c r="I404" s="370"/>
      <c r="J404" s="370"/>
      <c r="K404" s="370"/>
      <c r="L404" s="370"/>
      <c r="M404" s="370"/>
      <c r="N404" s="370"/>
      <c r="O404" s="77"/>
      <c r="P404" s="49"/>
      <c r="Q404" s="49"/>
    </row>
    <row r="405" spans="1:17" s="100" customFormat="1" ht="51" customHeight="1" x14ac:dyDescent="0.2">
      <c r="A405" s="49"/>
      <c r="B405" s="88"/>
      <c r="C405" s="73"/>
      <c r="D405" s="5"/>
      <c r="E405" s="368"/>
      <c r="F405" s="57"/>
      <c r="G405" s="370" t="str">
        <f>Translations!$B$83</f>
        <v>For example, for applying the 'chain of custody' method, this could be the administrative costs incurred by intermediate fuel traders (i.e. [15] fuel trader entities would need to register in the newly set up IT by the regulated entity) and consumers (e.g. [200 000] consumers would have to spend [10] minutes times the average salary in that country for a one-time self declaration of their respective sectoral use of the fuel in the updated Terms and Conditions).</v>
      </c>
      <c r="H405" s="370"/>
      <c r="I405" s="370"/>
      <c r="J405" s="370"/>
      <c r="K405" s="370"/>
      <c r="L405" s="370"/>
      <c r="M405" s="370"/>
      <c r="N405" s="370"/>
      <c r="O405" s="77"/>
      <c r="P405" s="49"/>
      <c r="Q405" s="49"/>
    </row>
    <row r="406" spans="1:17" s="100" customFormat="1" ht="25.5" customHeight="1" x14ac:dyDescent="0.2">
      <c r="A406" s="49"/>
      <c r="B406" s="88"/>
      <c r="C406" s="73"/>
      <c r="D406" s="5"/>
      <c r="E406" s="368"/>
      <c r="F406" s="57" t="s">
        <v>3</v>
      </c>
      <c r="G406" s="370" t="str">
        <f>Translations!$B$84</f>
        <v>Depreciation period: this should be based on the economic lifetime of the equipment. If not known or clearly defined, a default period of [10] years should be assumed. A default social discount rate of 4% will be applied for the further calculations.</v>
      </c>
      <c r="H406" s="370"/>
      <c r="I406" s="370"/>
      <c r="J406" s="370"/>
      <c r="K406" s="370"/>
      <c r="L406" s="370"/>
      <c r="M406" s="370"/>
      <c r="N406" s="370"/>
      <c r="O406" s="77"/>
      <c r="P406" s="49"/>
      <c r="Q406" s="49"/>
    </row>
    <row r="407" spans="1:17" s="100" customFormat="1" ht="12.75" customHeight="1" x14ac:dyDescent="0.2">
      <c r="A407" s="49"/>
      <c r="B407" s="88"/>
      <c r="C407" s="73"/>
      <c r="D407" s="5"/>
      <c r="E407" s="368"/>
      <c r="F407" s="57" t="s">
        <v>3</v>
      </c>
      <c r="G407" s="370" t="str">
        <f>Translations!$B$85</f>
        <v>Recurring costs per consumer: This is an estimate of the annual costs the consumers have to pay.</v>
      </c>
      <c r="H407" s="370"/>
      <c r="I407" s="370"/>
      <c r="J407" s="370"/>
      <c r="K407" s="370"/>
      <c r="L407" s="370"/>
      <c r="M407" s="370"/>
      <c r="N407" s="370"/>
      <c r="O407" s="77"/>
      <c r="P407" s="49"/>
      <c r="Q407" s="49"/>
    </row>
    <row r="408" spans="1:17" s="100" customFormat="1" ht="6" customHeight="1" x14ac:dyDescent="0.2">
      <c r="A408" s="49"/>
      <c r="B408" s="88"/>
      <c r="C408" s="73"/>
      <c r="D408" s="5"/>
      <c r="E408" s="107"/>
      <c r="F408" s="163"/>
      <c r="G408" s="177"/>
      <c r="H408" s="177"/>
      <c r="I408" s="177"/>
      <c r="J408" s="177"/>
      <c r="K408" s="177"/>
      <c r="L408" s="177"/>
      <c r="M408" s="177"/>
      <c r="N408" s="177"/>
      <c r="O408" s="77"/>
      <c r="P408" s="49"/>
      <c r="Q408" s="49"/>
    </row>
    <row r="409" spans="1:17" s="100" customFormat="1" x14ac:dyDescent="0.2">
      <c r="A409" s="49"/>
      <c r="B409" s="88"/>
      <c r="C409" s="73"/>
      <c r="D409" s="173" t="s">
        <v>4</v>
      </c>
      <c r="E409" s="38" t="str">
        <f>Translations!$B$86</f>
        <v>Current or reference costs incurring on Regulated Entities</v>
      </c>
      <c r="F409" s="107"/>
      <c r="G409" s="107"/>
      <c r="H409" s="107"/>
      <c r="I409" s="107"/>
      <c r="J409" s="107"/>
      <c r="K409" s="107"/>
      <c r="L409" s="107"/>
      <c r="M409" s="5"/>
      <c r="N409" s="107"/>
      <c r="O409" s="77"/>
      <c r="P409" s="49"/>
      <c r="Q409" s="49"/>
    </row>
    <row r="410" spans="1:17" s="100" customFormat="1" ht="25.5" customHeight="1" thickBot="1" x14ac:dyDescent="0.25">
      <c r="A410" s="49"/>
      <c r="B410" s="88"/>
      <c r="C410" s="73"/>
      <c r="D410" s="5"/>
      <c r="E410" s="323" t="str">
        <f>Translations!$B$87</f>
        <v>Please enter here the costs related to your current equipment or used method  OR, when comparing two or more options, the costs related to the reference.</v>
      </c>
      <c r="F410" s="323"/>
      <c r="G410" s="323"/>
      <c r="H410" s="323"/>
      <c r="I410" s="323"/>
      <c r="J410" s="323"/>
      <c r="K410" s="323"/>
      <c r="L410" s="323"/>
      <c r="M410" s="323"/>
      <c r="N410" s="323"/>
      <c r="O410" s="77"/>
      <c r="P410" s="49"/>
      <c r="Q410" s="49"/>
    </row>
    <row r="411" spans="1:17" s="100" customFormat="1" ht="12.75" customHeight="1" x14ac:dyDescent="0.2">
      <c r="A411" s="49"/>
      <c r="B411" s="88"/>
      <c r="C411" s="73"/>
      <c r="D411" s="357" t="str">
        <f>Translations!$B$88</f>
        <v>REFERENCE (Regulated Entity)</v>
      </c>
      <c r="E411" s="327" t="str">
        <f>Translations!$B$68</f>
        <v>Brief description</v>
      </c>
      <c r="F411" s="327"/>
      <c r="G411" s="327"/>
      <c r="H411" s="360" t="str">
        <f>Translations!$B$89</f>
        <v>Investment costs</v>
      </c>
      <c r="I411" s="361"/>
      <c r="J411" s="362"/>
      <c r="K411" s="329" t="str">
        <f>Translations!$B$90</f>
        <v>O&amp;M costs [€/year]</v>
      </c>
      <c r="L411" s="330"/>
      <c r="M411" s="337" t="str">
        <f>Translations!$B$91</f>
        <v>Other costs [€/year]</v>
      </c>
      <c r="N411" s="337" t="str">
        <f>Translations!$B$92</f>
        <v>Annual costs [€]</v>
      </c>
      <c r="O411" s="77"/>
      <c r="P411" s="49"/>
      <c r="Q411" s="49"/>
    </row>
    <row r="412" spans="1:17" s="136" customFormat="1" ht="42" customHeight="1" thickBot="1" x14ac:dyDescent="0.25">
      <c r="A412" s="113"/>
      <c r="B412" s="114"/>
      <c r="C412" s="103"/>
      <c r="D412" s="358"/>
      <c r="E412" s="328"/>
      <c r="F412" s="328"/>
      <c r="G412" s="328"/>
      <c r="H412" s="133" t="str">
        <f>Translations!$B$93</f>
        <v>Investment costs [€]</v>
      </c>
      <c r="I412" s="143" t="str">
        <f>Translations!$B$94</f>
        <v>Depreciation period [years]</v>
      </c>
      <c r="J412" s="144" t="str">
        <f>Translations!$B$95</f>
        <v>Interest rate [%]</v>
      </c>
      <c r="K412" s="335"/>
      <c r="L412" s="336"/>
      <c r="M412" s="363"/>
      <c r="N412" s="338"/>
      <c r="O412" s="78"/>
      <c r="P412" s="113"/>
      <c r="Q412" s="113"/>
    </row>
    <row r="413" spans="1:17" s="100" customFormat="1" ht="15" customHeight="1" x14ac:dyDescent="0.2">
      <c r="A413" s="49"/>
      <c r="B413" s="88"/>
      <c r="C413" s="73"/>
      <c r="D413" s="358"/>
      <c r="E413" s="340"/>
      <c r="F413" s="340"/>
      <c r="G413" s="340"/>
      <c r="H413" s="179"/>
      <c r="I413" s="140"/>
      <c r="J413" s="137"/>
      <c r="K413" s="343"/>
      <c r="L413" s="344"/>
      <c r="M413" s="179"/>
      <c r="N413" s="145" t="str">
        <f>IF(COUNT(H413:M413)&gt;0,IF(COUNT(H413:I413)=2,IF(J413&gt;0,-PMT(J413/100,I413,H413),H413/I413),0)+K413+M413,"")</f>
        <v/>
      </c>
      <c r="O413" s="117"/>
      <c r="P413" s="49"/>
      <c r="Q413" s="49"/>
    </row>
    <row r="414" spans="1:17" s="100" customFormat="1" ht="12.75" customHeight="1" x14ac:dyDescent="0.2">
      <c r="A414" s="49"/>
      <c r="B414" s="88"/>
      <c r="C414" s="73"/>
      <c r="D414" s="358"/>
      <c r="E414" s="346"/>
      <c r="F414" s="346"/>
      <c r="G414" s="346"/>
      <c r="H414" s="178"/>
      <c r="I414" s="141"/>
      <c r="J414" s="138"/>
      <c r="K414" s="349"/>
      <c r="L414" s="350"/>
      <c r="M414" s="178"/>
      <c r="N414" s="146" t="str">
        <f>IF(COUNT(H414:M414)&gt;0,IF(COUNT(H414:I414)=2,IF(J414&gt;0,-PMT(J414/100,I414,H414),H414/I414),0)+K414+M414,"")</f>
        <v/>
      </c>
      <c r="O414" s="77"/>
      <c r="P414" s="49"/>
      <c r="Q414" s="49"/>
    </row>
    <row r="415" spans="1:17" s="100" customFormat="1" ht="12.75" customHeight="1" x14ac:dyDescent="0.2">
      <c r="A415" s="49"/>
      <c r="B415" s="88"/>
      <c r="C415" s="73"/>
      <c r="D415" s="358"/>
      <c r="E415" s="346"/>
      <c r="F415" s="346"/>
      <c r="G415" s="346"/>
      <c r="H415" s="178"/>
      <c r="I415" s="141"/>
      <c r="J415" s="138"/>
      <c r="K415" s="349"/>
      <c r="L415" s="350"/>
      <c r="M415" s="178"/>
      <c r="N415" s="146" t="str">
        <f>IF(COUNT(H415:M415)&gt;0,IF(COUNT(H415:I415)=2,IF(J415&gt;0,-PMT(J415/100,I415,H415),H415/I415),0)+K415+M415,"")</f>
        <v/>
      </c>
      <c r="O415" s="77"/>
      <c r="P415" s="49"/>
      <c r="Q415" s="49"/>
    </row>
    <row r="416" spans="1:17" s="100" customFormat="1" ht="12.75" customHeight="1" x14ac:dyDescent="0.2">
      <c r="A416" s="49"/>
      <c r="B416" s="88"/>
      <c r="C416" s="73"/>
      <c r="D416" s="358"/>
      <c r="E416" s="346"/>
      <c r="F416" s="346"/>
      <c r="G416" s="346"/>
      <c r="H416" s="178"/>
      <c r="I416" s="141"/>
      <c r="J416" s="138"/>
      <c r="K416" s="349"/>
      <c r="L416" s="350"/>
      <c r="M416" s="178"/>
      <c r="N416" s="146" t="str">
        <f>IF(COUNT(H416:M416)&gt;0,IF(COUNT(H416:I416)=2,IF(J416&gt;0,-PMT(J416/100,I416,H416),H416/I416),0)+K416+M416,"")</f>
        <v/>
      </c>
      <c r="O416" s="77"/>
      <c r="P416" s="49"/>
      <c r="Q416" s="49"/>
    </row>
    <row r="417" spans="1:17" s="100" customFormat="1" ht="12.75" customHeight="1" thickBot="1" x14ac:dyDescent="0.25">
      <c r="A417" s="49"/>
      <c r="B417" s="88"/>
      <c r="C417" s="73"/>
      <c r="D417" s="359"/>
      <c r="E417" s="352"/>
      <c r="F417" s="352"/>
      <c r="G417" s="352"/>
      <c r="H417" s="180"/>
      <c r="I417" s="142"/>
      <c r="J417" s="139"/>
      <c r="K417" s="366"/>
      <c r="L417" s="367"/>
      <c r="M417" s="180"/>
      <c r="N417" s="147" t="str">
        <f>IF(COUNT(H417:M417)&gt;0,IF(COUNT(H417:I417)=2,IF(J417&gt;0,-PMT(J417/100,I417,H417),H417/I417),0)+K417+M417,"")</f>
        <v/>
      </c>
      <c r="O417" s="77"/>
      <c r="P417" s="49"/>
      <c r="Q417" s="49"/>
    </row>
    <row r="418" spans="1:17" s="100" customFormat="1" ht="14.25" customHeight="1" thickBot="1" x14ac:dyDescent="0.25">
      <c r="A418" s="49"/>
      <c r="B418" s="88"/>
      <c r="C418" s="73"/>
      <c r="D418" s="5"/>
      <c r="E418" s="107"/>
      <c r="F418" s="107"/>
      <c r="G418" s="107"/>
      <c r="H418" s="107"/>
      <c r="I418" s="107"/>
      <c r="J418" s="107"/>
      <c r="K418" s="107"/>
      <c r="L418" s="64" t="str">
        <f>Translations!$B$96</f>
        <v>Sum</v>
      </c>
      <c r="M418" s="132" t="s">
        <v>5</v>
      </c>
      <c r="N418" s="122" t="str">
        <f>IF(COUNT(N413:N417)&gt;0,SUM(N413:N417),"")</f>
        <v/>
      </c>
      <c r="O418" s="77"/>
      <c r="P418" s="49"/>
      <c r="Q418" s="49"/>
    </row>
    <row r="419" spans="1:17" s="100" customFormat="1" ht="5.0999999999999996" customHeight="1" x14ac:dyDescent="0.2">
      <c r="A419" s="49"/>
      <c r="B419" s="88"/>
      <c r="C419" s="73"/>
      <c r="D419" s="5"/>
      <c r="E419" s="73"/>
      <c r="F419" s="73"/>
      <c r="G419" s="73"/>
      <c r="H419" s="73"/>
      <c r="I419" s="73"/>
      <c r="J419" s="73"/>
      <c r="K419" s="73"/>
      <c r="L419" s="73"/>
      <c r="M419" s="73"/>
      <c r="N419" s="73"/>
      <c r="O419" s="187"/>
      <c r="P419" s="49"/>
      <c r="Q419" s="49"/>
    </row>
    <row r="420" spans="1:17" s="100" customFormat="1" ht="14.25" customHeight="1" x14ac:dyDescent="0.2">
      <c r="A420" s="49"/>
      <c r="B420" s="88"/>
      <c r="C420" s="73"/>
      <c r="D420" s="183" t="s">
        <v>6</v>
      </c>
      <c r="E420" s="38" t="str">
        <f>Translations!$B$97</f>
        <v>Costs of the new equipment or method for Regulated Entities</v>
      </c>
      <c r="F420" s="5"/>
      <c r="G420" s="115"/>
      <c r="H420" s="5"/>
      <c r="I420" s="5"/>
      <c r="J420" s="5"/>
      <c r="K420" s="5"/>
      <c r="L420" s="5"/>
      <c r="M420" s="5"/>
      <c r="N420" s="5"/>
      <c r="O420" s="187"/>
      <c r="P420" s="49"/>
      <c r="Q420" s="49"/>
    </row>
    <row r="421" spans="1:17" s="100" customFormat="1" ht="14.25" customHeight="1" thickBot="1" x14ac:dyDescent="0.25">
      <c r="A421" s="49"/>
      <c r="B421" s="88"/>
      <c r="C421" s="73"/>
      <c r="D421" s="5"/>
      <c r="E421" s="323" t="str">
        <f>Translations!$B$98</f>
        <v>Please enter here the costs related to the use of a new equipment or method which would lead to a higher tier or more accurate method.</v>
      </c>
      <c r="F421" s="323"/>
      <c r="G421" s="323"/>
      <c r="H421" s="323"/>
      <c r="I421" s="323"/>
      <c r="J421" s="323"/>
      <c r="K421" s="323"/>
      <c r="L421" s="323"/>
      <c r="M421" s="323"/>
      <c r="N421" s="323"/>
      <c r="O421" s="77"/>
      <c r="P421" s="49"/>
      <c r="Q421" s="49"/>
    </row>
    <row r="422" spans="1:17" s="100" customFormat="1" ht="12.75" customHeight="1" x14ac:dyDescent="0.2">
      <c r="A422" s="49"/>
      <c r="B422" s="88"/>
      <c r="C422" s="73"/>
      <c r="D422" s="357" t="str">
        <f>Translations!$B$99</f>
        <v>NEW (Regulated Entity)</v>
      </c>
      <c r="E422" s="327" t="str">
        <f>Translations!$B$68</f>
        <v>Brief description</v>
      </c>
      <c r="F422" s="327"/>
      <c r="G422" s="327"/>
      <c r="H422" s="360" t="str">
        <f>Translations!$B$89</f>
        <v>Investment costs</v>
      </c>
      <c r="I422" s="361"/>
      <c r="J422" s="362"/>
      <c r="K422" s="329" t="str">
        <f>Translations!$B$90</f>
        <v>O&amp;M costs [€/year]</v>
      </c>
      <c r="L422" s="330"/>
      <c r="M422" s="337" t="str">
        <f>Translations!$B$91</f>
        <v>Other costs [€/year]</v>
      </c>
      <c r="N422" s="337" t="str">
        <f>Translations!$B$92</f>
        <v>Annual costs [€]</v>
      </c>
      <c r="O422" s="77"/>
      <c r="P422" s="49"/>
      <c r="Q422" s="49"/>
    </row>
    <row r="423" spans="1:17" s="136" customFormat="1" ht="38.25" customHeight="1" thickBot="1" x14ac:dyDescent="0.25">
      <c r="A423" s="113"/>
      <c r="B423" s="114"/>
      <c r="C423" s="103"/>
      <c r="D423" s="358"/>
      <c r="E423" s="328"/>
      <c r="F423" s="328"/>
      <c r="G423" s="328"/>
      <c r="H423" s="133" t="str">
        <f>Translations!$B$93</f>
        <v>Investment costs [€]</v>
      </c>
      <c r="I423" s="143" t="str">
        <f>Translations!$B$94</f>
        <v>Depreciation period [years]</v>
      </c>
      <c r="J423" s="144" t="str">
        <f>Translations!$B$95</f>
        <v>Interest rate [%]</v>
      </c>
      <c r="K423" s="335"/>
      <c r="L423" s="336"/>
      <c r="M423" s="363"/>
      <c r="N423" s="338"/>
      <c r="O423" s="78"/>
      <c r="P423" s="113"/>
      <c r="Q423" s="113"/>
    </row>
    <row r="424" spans="1:17" s="100" customFormat="1" ht="15" customHeight="1" x14ac:dyDescent="0.2">
      <c r="A424" s="49"/>
      <c r="B424" s="88"/>
      <c r="C424" s="73"/>
      <c r="D424" s="358"/>
      <c r="E424" s="339"/>
      <c r="F424" s="340"/>
      <c r="G424" s="364"/>
      <c r="H424" s="179"/>
      <c r="I424" s="140"/>
      <c r="J424" s="137"/>
      <c r="K424" s="343"/>
      <c r="L424" s="344"/>
      <c r="M424" s="179"/>
      <c r="N424" s="145" t="str">
        <f>IF(COUNT(H424:M424)&gt;0,IF(COUNT(H424:I424)=2,IF(J424&gt;0,-PMT(J424/100,I424,H424),H424/I424),0)+K424+M424,"")</f>
        <v/>
      </c>
      <c r="O424" s="77"/>
      <c r="P424" s="49"/>
      <c r="Q424" s="49"/>
    </row>
    <row r="425" spans="1:17" s="100" customFormat="1" ht="12.75" customHeight="1" x14ac:dyDescent="0.2">
      <c r="A425" s="49"/>
      <c r="B425" s="88"/>
      <c r="C425" s="73"/>
      <c r="D425" s="358"/>
      <c r="E425" s="345"/>
      <c r="F425" s="346"/>
      <c r="G425" s="365"/>
      <c r="H425" s="178"/>
      <c r="I425" s="141"/>
      <c r="J425" s="138"/>
      <c r="K425" s="349"/>
      <c r="L425" s="350"/>
      <c r="M425" s="178"/>
      <c r="N425" s="146" t="str">
        <f>IF(COUNT(H425:M425)&gt;0,IF(COUNT(H425:I425)=2,IF(J425&gt;0,-PMT(J425/100,I425,H425),H425/I425),0)+K425+M425,"")</f>
        <v/>
      </c>
      <c r="O425" s="77"/>
      <c r="P425" s="49"/>
      <c r="Q425" s="49"/>
    </row>
    <row r="426" spans="1:17" s="100" customFormat="1" ht="12.75" customHeight="1" x14ac:dyDescent="0.2">
      <c r="A426" s="49"/>
      <c r="B426" s="88"/>
      <c r="C426" s="73"/>
      <c r="D426" s="358"/>
      <c r="E426" s="345"/>
      <c r="F426" s="346"/>
      <c r="G426" s="365"/>
      <c r="H426" s="178"/>
      <c r="I426" s="141"/>
      <c r="J426" s="138"/>
      <c r="K426" s="349"/>
      <c r="L426" s="350"/>
      <c r="M426" s="178"/>
      <c r="N426" s="146" t="str">
        <f>IF(COUNT(H426:M426)&gt;0,IF(COUNT(H426:I426)=2,IF(J426&gt;0,-PMT(J426/100,I426,H426),H426/I426),0)+K426+M426,"")</f>
        <v/>
      </c>
      <c r="O426" s="77"/>
      <c r="P426" s="49"/>
      <c r="Q426" s="49"/>
    </row>
    <row r="427" spans="1:17" s="100" customFormat="1" ht="12.75" customHeight="1" x14ac:dyDescent="0.2">
      <c r="A427" s="49"/>
      <c r="B427" s="88"/>
      <c r="C427" s="73"/>
      <c r="D427" s="358"/>
      <c r="E427" s="345"/>
      <c r="F427" s="346"/>
      <c r="G427" s="365"/>
      <c r="H427" s="178"/>
      <c r="I427" s="141"/>
      <c r="J427" s="138"/>
      <c r="K427" s="349"/>
      <c r="L427" s="350"/>
      <c r="M427" s="178"/>
      <c r="N427" s="146" t="str">
        <f>IF(COUNT(H427:M427)&gt;0,IF(COUNT(H427:I427)=2,IF(J427&gt;0,-PMT(J427/100,I427,H427),H427/I427),0)+K427+M427,"")</f>
        <v/>
      </c>
      <c r="O427" s="77"/>
      <c r="P427" s="49"/>
      <c r="Q427" s="49"/>
    </row>
    <row r="428" spans="1:17" s="100" customFormat="1" ht="12.75" customHeight="1" thickBot="1" x14ac:dyDescent="0.25">
      <c r="A428" s="49"/>
      <c r="B428" s="88"/>
      <c r="C428" s="73"/>
      <c r="D428" s="359"/>
      <c r="E428" s="351"/>
      <c r="F428" s="352"/>
      <c r="G428" s="352"/>
      <c r="H428" s="180"/>
      <c r="I428" s="142"/>
      <c r="J428" s="139"/>
      <c r="K428" s="366"/>
      <c r="L428" s="367"/>
      <c r="M428" s="180"/>
      <c r="N428" s="147" t="str">
        <f>IF(COUNT(H428:M428)&gt;0,IF(COUNT(H428:I428)=2,IF(J428&gt;0,-PMT(J428/100,I428,H428),H428/I428),0)+K428+M428,"")</f>
        <v/>
      </c>
      <c r="O428" s="77"/>
      <c r="P428" s="49"/>
      <c r="Q428" s="49"/>
    </row>
    <row r="429" spans="1:17" s="100" customFormat="1" ht="15" customHeight="1" thickBot="1" x14ac:dyDescent="0.25">
      <c r="A429" s="49"/>
      <c r="B429" s="88"/>
      <c r="C429" s="73"/>
      <c r="D429" s="73"/>
      <c r="E429" s="73"/>
      <c r="F429" s="73"/>
      <c r="G429" s="73"/>
      <c r="H429" s="73"/>
      <c r="I429" s="73"/>
      <c r="J429" s="73"/>
      <c r="K429" s="73"/>
      <c r="L429" s="64" t="str">
        <f>Translations!$B$96</f>
        <v>Sum</v>
      </c>
      <c r="M429" s="132" t="s">
        <v>5</v>
      </c>
      <c r="N429" s="122" t="str">
        <f>IF(COUNT(N424:N428)&gt;0,SUM(N424:N428),"")</f>
        <v/>
      </c>
      <c r="O429" s="77"/>
      <c r="P429" s="49"/>
      <c r="Q429" s="49"/>
    </row>
    <row r="430" spans="1:17" s="100" customFormat="1" ht="12.75" customHeight="1" x14ac:dyDescent="0.2">
      <c r="A430" s="49"/>
      <c r="B430" s="88"/>
      <c r="C430" s="73"/>
      <c r="D430" s="5"/>
      <c r="E430" s="73"/>
      <c r="F430" s="73"/>
      <c r="G430" s="73"/>
      <c r="H430" s="73"/>
      <c r="I430" s="73"/>
      <c r="J430" s="73"/>
      <c r="K430" s="73"/>
      <c r="L430" s="73"/>
      <c r="M430" s="73"/>
      <c r="N430" s="73"/>
      <c r="O430" s="187"/>
      <c r="P430" s="49"/>
      <c r="Q430" s="49"/>
    </row>
    <row r="431" spans="1:17" s="100" customFormat="1" ht="5.0999999999999996" customHeight="1" x14ac:dyDescent="0.2">
      <c r="A431" s="49"/>
      <c r="B431" s="88"/>
      <c r="C431" s="73"/>
      <c r="D431" s="166"/>
      <c r="E431" s="167"/>
      <c r="F431" s="167"/>
      <c r="G431" s="167"/>
      <c r="H431" s="167"/>
      <c r="I431" s="167"/>
      <c r="J431" s="167"/>
      <c r="K431" s="167"/>
      <c r="L431" s="167"/>
      <c r="M431" s="167"/>
      <c r="N431" s="167"/>
      <c r="O431" s="187"/>
      <c r="P431" s="49"/>
      <c r="Q431" s="49"/>
    </row>
    <row r="432" spans="1:17" s="100" customFormat="1" ht="14.25" customHeight="1" x14ac:dyDescent="0.2">
      <c r="A432" s="49"/>
      <c r="B432" s="88"/>
      <c r="C432" s="73"/>
      <c r="D432" s="183" t="s">
        <v>7</v>
      </c>
      <c r="E432" s="38" t="str">
        <f>Translations!$B$100</f>
        <v>Current or reference costs incurring on consumers</v>
      </c>
      <c r="F432" s="38"/>
      <c r="G432" s="38"/>
      <c r="H432" s="38"/>
      <c r="I432" s="38"/>
      <c r="J432" s="38"/>
      <c r="K432" s="107"/>
      <c r="L432" s="64"/>
      <c r="M432" s="132"/>
      <c r="N432" s="160"/>
      <c r="O432" s="77"/>
      <c r="P432" s="49"/>
      <c r="Q432" s="49"/>
    </row>
    <row r="433" spans="1:17" s="100" customFormat="1" ht="14.25" customHeight="1" thickBot="1" x14ac:dyDescent="0.25">
      <c r="A433" s="49"/>
      <c r="B433" s="88"/>
      <c r="C433" s="73"/>
      <c r="D433" s="5"/>
      <c r="E433" s="323" t="str">
        <f>Translations!$B$101</f>
        <v>Please enter here the costs which would incur on consumers' side when you use the current equipment or method.</v>
      </c>
      <c r="F433" s="323"/>
      <c r="G433" s="323"/>
      <c r="H433" s="323"/>
      <c r="I433" s="323"/>
      <c r="J433" s="323"/>
      <c r="K433" s="323"/>
      <c r="L433" s="323"/>
      <c r="M433" s="323"/>
      <c r="N433" s="160"/>
      <c r="O433" s="77"/>
      <c r="P433" s="49"/>
      <c r="Q433" s="49"/>
    </row>
    <row r="434" spans="1:17" s="100" customFormat="1" ht="14.25" customHeight="1" x14ac:dyDescent="0.2">
      <c r="A434" s="49"/>
      <c r="B434" s="88"/>
      <c r="C434" s="73"/>
      <c r="D434" s="324" t="str">
        <f>Translations!$B$102</f>
        <v>REFERENCE (Consumers)</v>
      </c>
      <c r="E434" s="327" t="str">
        <f>Translations!$B$68</f>
        <v>Brief description</v>
      </c>
      <c r="F434" s="327"/>
      <c r="G434" s="327"/>
      <c r="H434" s="329" t="str">
        <f>Translations!$B$103</f>
        <v>Number of consumers impacted</v>
      </c>
      <c r="I434" s="330"/>
      <c r="J434" s="333" t="str">
        <f>Translations!$B$104</f>
        <v>One-off Costs</v>
      </c>
      <c r="K434" s="334"/>
      <c r="L434" s="329" t="str">
        <f>Translations!$B$105</f>
        <v>Reccurring costs per consumer and year [€/consumer/year]</v>
      </c>
      <c r="M434" s="330"/>
      <c r="N434" s="337" t="str">
        <f>Translations!$B$92</f>
        <v>Annual costs [€]</v>
      </c>
      <c r="O434" s="77"/>
      <c r="P434" s="49"/>
      <c r="Q434" s="49"/>
    </row>
    <row r="435" spans="1:17" s="100" customFormat="1" ht="36" customHeight="1" thickBot="1" x14ac:dyDescent="0.25">
      <c r="A435" s="49"/>
      <c r="B435" s="88"/>
      <c r="C435" s="73"/>
      <c r="D435" s="325"/>
      <c r="E435" s="328"/>
      <c r="F435" s="328"/>
      <c r="G435" s="328"/>
      <c r="H435" s="331"/>
      <c r="I435" s="332"/>
      <c r="J435" s="155" t="str">
        <f>Translations!$B$106</f>
        <v>One-off Costs [€/consumer]</v>
      </c>
      <c r="K435" s="164" t="str">
        <f>Translations!$B$94</f>
        <v>Depreciation period [years]</v>
      </c>
      <c r="L435" s="335"/>
      <c r="M435" s="336"/>
      <c r="N435" s="338"/>
      <c r="O435" s="77"/>
      <c r="P435" s="49"/>
      <c r="Q435" s="49"/>
    </row>
    <row r="436" spans="1:17" s="100" customFormat="1" ht="14.25" customHeight="1" x14ac:dyDescent="0.2">
      <c r="A436" s="49"/>
      <c r="B436" s="88"/>
      <c r="C436" s="73"/>
      <c r="D436" s="325"/>
      <c r="E436" s="339"/>
      <c r="F436" s="340"/>
      <c r="G436" s="340"/>
      <c r="H436" s="341"/>
      <c r="I436" s="342"/>
      <c r="J436" s="156"/>
      <c r="K436" s="137"/>
      <c r="L436" s="343"/>
      <c r="M436" s="344"/>
      <c r="N436" s="146" t="str">
        <f>IF(COUNT(H436:M436)&gt;0,IF(COUNT(J436:K436)=2,H436*(-PMT(4/100,K436,J436)),0)+(H436*L436),"")</f>
        <v/>
      </c>
      <c r="O436" s="77"/>
      <c r="P436" s="168"/>
      <c r="Q436" s="49"/>
    </row>
    <row r="437" spans="1:17" s="100" customFormat="1" ht="14.25" customHeight="1" x14ac:dyDescent="0.2">
      <c r="A437" s="49"/>
      <c r="B437" s="88"/>
      <c r="C437" s="73"/>
      <c r="D437" s="325"/>
      <c r="E437" s="345"/>
      <c r="F437" s="346"/>
      <c r="G437" s="346"/>
      <c r="H437" s="347"/>
      <c r="I437" s="348"/>
      <c r="J437" s="157"/>
      <c r="K437" s="138"/>
      <c r="L437" s="349"/>
      <c r="M437" s="350"/>
      <c r="N437" s="146" t="str">
        <f t="shared" ref="N437:N438" si="4">IF(COUNT(H437:M437)&gt;0,IF(COUNT(J437:K437)=2,H437*(-PMT(4/100,K437,J437)),0)+(H437*L437),"")</f>
        <v/>
      </c>
      <c r="O437" s="77"/>
      <c r="P437" s="168"/>
      <c r="Q437" s="49"/>
    </row>
    <row r="438" spans="1:17" s="100" customFormat="1" ht="14.25" customHeight="1" thickBot="1" x14ac:dyDescent="0.25">
      <c r="A438" s="49"/>
      <c r="B438" s="88"/>
      <c r="C438" s="73"/>
      <c r="D438" s="326"/>
      <c r="E438" s="351"/>
      <c r="F438" s="352"/>
      <c r="G438" s="352"/>
      <c r="H438" s="353"/>
      <c r="I438" s="354"/>
      <c r="J438" s="158"/>
      <c r="K438" s="139"/>
      <c r="L438" s="355"/>
      <c r="M438" s="356"/>
      <c r="N438" s="147" t="str">
        <f t="shared" si="4"/>
        <v/>
      </c>
      <c r="O438" s="77"/>
      <c r="P438" s="49"/>
      <c r="Q438" s="49"/>
    </row>
    <row r="439" spans="1:17" s="100" customFormat="1" ht="14.25" customHeight="1" thickBot="1" x14ac:dyDescent="0.25">
      <c r="A439" s="49"/>
      <c r="B439" s="88"/>
      <c r="C439" s="73"/>
      <c r="D439" s="5"/>
      <c r="E439" s="107"/>
      <c r="F439" s="107"/>
      <c r="G439" s="107"/>
      <c r="H439" s="107"/>
      <c r="J439" s="107"/>
      <c r="K439" s="107"/>
      <c r="L439" s="64" t="str">
        <f>Translations!$B$96</f>
        <v>Sum</v>
      </c>
      <c r="M439" s="132" t="s">
        <v>5</v>
      </c>
      <c r="N439" s="122" t="str">
        <f>IF(COUNT(N436:N438)&gt;0,SUM(N436:N438),"")</f>
        <v/>
      </c>
      <c r="O439" s="77"/>
      <c r="P439" s="49"/>
      <c r="Q439" s="49"/>
    </row>
    <row r="440" spans="1:17" s="100" customFormat="1" ht="5.0999999999999996" customHeight="1" x14ac:dyDescent="0.2">
      <c r="A440" s="49"/>
      <c r="B440" s="88"/>
      <c r="C440" s="73"/>
      <c r="D440" s="5"/>
      <c r="E440" s="73"/>
      <c r="F440" s="73"/>
      <c r="G440" s="73"/>
      <c r="H440" s="73"/>
      <c r="I440" s="73"/>
      <c r="J440" s="73"/>
      <c r="K440" s="73"/>
      <c r="L440" s="73"/>
      <c r="M440" s="73"/>
      <c r="N440" s="73"/>
      <c r="O440" s="187"/>
      <c r="P440" s="49"/>
      <c r="Q440" s="49"/>
    </row>
    <row r="441" spans="1:17" s="100" customFormat="1" ht="15" customHeight="1" x14ac:dyDescent="0.2">
      <c r="A441" s="49"/>
      <c r="B441" s="88"/>
      <c r="C441" s="73"/>
      <c r="D441" s="173" t="s">
        <v>8</v>
      </c>
      <c r="E441" s="38" t="str">
        <f>Translations!$B$107</f>
        <v>Consumer cost when new equipment or method is implemented by Regulated Entity</v>
      </c>
      <c r="F441" s="38"/>
      <c r="G441" s="38"/>
      <c r="H441" s="38"/>
      <c r="I441" s="38"/>
      <c r="J441" s="38"/>
      <c r="K441" s="107"/>
      <c r="L441" s="64"/>
      <c r="M441" s="132"/>
      <c r="N441" s="160"/>
      <c r="O441" s="77"/>
      <c r="P441" s="49"/>
      <c r="Q441" s="49"/>
    </row>
    <row r="442" spans="1:17" s="100" customFormat="1" ht="15" customHeight="1" thickBot="1" x14ac:dyDescent="0.25">
      <c r="A442" s="49"/>
      <c r="B442" s="88"/>
      <c r="C442" s="73"/>
      <c r="D442" s="5"/>
      <c r="E442" s="323" t="str">
        <f>Translations!$B$108</f>
        <v>Please enter here the costs which would be incurred by consumers when a more accurate equipment or method is used.</v>
      </c>
      <c r="F442" s="323"/>
      <c r="G442" s="323"/>
      <c r="H442" s="323"/>
      <c r="I442" s="323"/>
      <c r="J442" s="323"/>
      <c r="K442" s="323"/>
      <c r="L442" s="323"/>
      <c r="M442" s="323"/>
      <c r="N442" s="154"/>
      <c r="O442" s="77"/>
      <c r="P442" s="49"/>
      <c r="Q442" s="49"/>
    </row>
    <row r="443" spans="1:17" s="100" customFormat="1" ht="15" customHeight="1" x14ac:dyDescent="0.2">
      <c r="A443" s="49"/>
      <c r="B443" s="88"/>
      <c r="C443" s="73"/>
      <c r="D443" s="324" t="str">
        <f>Translations!$B$109</f>
        <v>NEW (Consumers)</v>
      </c>
      <c r="E443" s="327" t="str">
        <f>Translations!$B$68</f>
        <v>Brief description</v>
      </c>
      <c r="F443" s="327"/>
      <c r="G443" s="327"/>
      <c r="H443" s="329" t="str">
        <f>Translations!$B$103</f>
        <v>Number of consumers impacted</v>
      </c>
      <c r="I443" s="330"/>
      <c r="J443" s="333" t="str">
        <f>Translations!$B$104</f>
        <v>One-off Costs</v>
      </c>
      <c r="K443" s="334"/>
      <c r="L443" s="329" t="str">
        <f>Translations!$B$105</f>
        <v>Reccurring costs per consumer and year [€/consumer/year]</v>
      </c>
      <c r="M443" s="330"/>
      <c r="N443" s="337" t="str">
        <f>Translations!$B$92</f>
        <v>Annual costs [€]</v>
      </c>
      <c r="O443" s="77"/>
      <c r="P443" s="49"/>
      <c r="Q443" s="49"/>
    </row>
    <row r="444" spans="1:17" s="100" customFormat="1" ht="37.5" customHeight="1" thickBot="1" x14ac:dyDescent="0.25">
      <c r="A444" s="49"/>
      <c r="B444" s="88"/>
      <c r="C444" s="73"/>
      <c r="D444" s="325"/>
      <c r="E444" s="328"/>
      <c r="F444" s="328"/>
      <c r="G444" s="328"/>
      <c r="H444" s="331"/>
      <c r="I444" s="332"/>
      <c r="J444" s="155" t="str">
        <f>Translations!$B$106</f>
        <v>One-off Costs [€/consumer]</v>
      </c>
      <c r="K444" s="164" t="str">
        <f>Translations!$B$94</f>
        <v>Depreciation period [years]</v>
      </c>
      <c r="L444" s="335"/>
      <c r="M444" s="336"/>
      <c r="N444" s="338"/>
      <c r="O444" s="77"/>
      <c r="P444" s="49"/>
      <c r="Q444" s="49"/>
    </row>
    <row r="445" spans="1:17" s="100" customFormat="1" ht="15" customHeight="1" x14ac:dyDescent="0.2">
      <c r="A445" s="49"/>
      <c r="B445" s="88"/>
      <c r="C445" s="73"/>
      <c r="D445" s="325"/>
      <c r="E445" s="339"/>
      <c r="F445" s="340"/>
      <c r="G445" s="340"/>
      <c r="H445" s="341"/>
      <c r="I445" s="342"/>
      <c r="J445" s="156"/>
      <c r="K445" s="137"/>
      <c r="L445" s="343"/>
      <c r="M445" s="344"/>
      <c r="N445" s="146" t="str">
        <f>IF(COUNT(H445:M445)&gt;0,IF(COUNT(J445:K445)=2,H445*(IF(4&gt;0,-PMT(4/100,K445,J445),J445/K445)),0)+(H445*L445),"")</f>
        <v/>
      </c>
      <c r="O445" s="77"/>
      <c r="P445" s="49"/>
      <c r="Q445" s="49"/>
    </row>
    <row r="446" spans="1:17" s="100" customFormat="1" ht="15" customHeight="1" x14ac:dyDescent="0.2">
      <c r="A446" s="49"/>
      <c r="B446" s="88"/>
      <c r="C446" s="73"/>
      <c r="D446" s="325"/>
      <c r="E446" s="345"/>
      <c r="F446" s="346"/>
      <c r="G446" s="346"/>
      <c r="H446" s="347"/>
      <c r="I446" s="348"/>
      <c r="J446" s="157"/>
      <c r="K446" s="138"/>
      <c r="L446" s="349"/>
      <c r="M446" s="350"/>
      <c r="N446" s="146" t="str">
        <f>IF(COUNT(H446:M446)&gt;0,IF(COUNT(J446:K446)=2,H446*(IF(4&gt;0,-PMT(4/100,K446,J446),J446/K446)),0)+(H446*L446),"")</f>
        <v/>
      </c>
      <c r="O446" s="77"/>
      <c r="P446" s="49"/>
      <c r="Q446" s="49"/>
    </row>
    <row r="447" spans="1:17" s="100" customFormat="1" ht="15" customHeight="1" thickBot="1" x14ac:dyDescent="0.25">
      <c r="A447" s="49"/>
      <c r="B447" s="88"/>
      <c r="C447" s="73"/>
      <c r="D447" s="326"/>
      <c r="E447" s="351"/>
      <c r="F447" s="352"/>
      <c r="G447" s="352"/>
      <c r="H447" s="353"/>
      <c r="I447" s="354"/>
      <c r="J447" s="158"/>
      <c r="K447" s="139"/>
      <c r="L447" s="355"/>
      <c r="M447" s="356"/>
      <c r="N447" s="147" t="str">
        <f>IF(COUNT(H447:M447)&gt;0,IF(COUNT(J447:K447)=2,H447*(IF(4&gt;0,-PMT(4/100,K447,J447),J447/K447)),0)+(H447*L447),"")</f>
        <v/>
      </c>
      <c r="O447" s="77"/>
      <c r="P447" s="49"/>
      <c r="Q447" s="49"/>
    </row>
    <row r="448" spans="1:17" s="100" customFormat="1" ht="15" customHeight="1" thickBot="1" x14ac:dyDescent="0.25">
      <c r="A448" s="49"/>
      <c r="B448" s="88"/>
      <c r="C448" s="73"/>
      <c r="D448" s="5"/>
      <c r="E448" s="107"/>
      <c r="F448" s="107"/>
      <c r="G448" s="107"/>
      <c r="H448" s="107"/>
      <c r="J448" s="107"/>
      <c r="K448" s="107"/>
      <c r="L448" s="64" t="str">
        <f>Translations!$B$96</f>
        <v>Sum</v>
      </c>
      <c r="M448" s="132" t="s">
        <v>5</v>
      </c>
      <c r="N448" s="122" t="str">
        <f>IF(COUNT(N445:N447)&gt;0,SUM(N445:N447),"")</f>
        <v/>
      </c>
      <c r="O448" s="77"/>
      <c r="P448" s="49"/>
      <c r="Q448" s="49"/>
    </row>
    <row r="449" spans="1:17" s="100" customFormat="1" ht="15" customHeight="1" thickBot="1" x14ac:dyDescent="0.25">
      <c r="A449" s="49"/>
      <c r="B449" s="88"/>
      <c r="C449" s="73"/>
      <c r="E449" s="161"/>
      <c r="F449" s="161"/>
      <c r="G449" s="161"/>
      <c r="H449" s="161"/>
      <c r="I449" s="161"/>
      <c r="J449" s="161"/>
      <c r="K449" s="161"/>
      <c r="L449" s="162"/>
      <c r="M449" s="159"/>
      <c r="N449" s="160"/>
      <c r="O449" s="77"/>
      <c r="P449" s="49"/>
      <c r="Q449" s="49"/>
    </row>
    <row r="450" spans="1:17" s="100" customFormat="1" ht="15" customHeight="1" thickBot="1" x14ac:dyDescent="0.25">
      <c r="A450" s="49"/>
      <c r="B450" s="88"/>
      <c r="C450" s="73"/>
      <c r="D450" s="50" t="s">
        <v>9</v>
      </c>
      <c r="E450" s="319" t="str">
        <f>Translations!$B$110</f>
        <v>Total of the "additional" costs</v>
      </c>
      <c r="F450" s="319"/>
      <c r="G450" s="319"/>
      <c r="H450" s="319"/>
      <c r="I450" s="319"/>
      <c r="J450" s="319"/>
      <c r="K450" s="319"/>
      <c r="L450" s="319"/>
      <c r="M450" s="121" t="s">
        <v>5</v>
      </c>
      <c r="N450" s="122" t="str">
        <f>IF(COUNT(N451:N452)&gt;0,SUM(N451:N452),"")</f>
        <v/>
      </c>
      <c r="O450" s="77"/>
      <c r="P450" s="49"/>
      <c r="Q450" s="49"/>
    </row>
    <row r="451" spans="1:17" s="100" customFormat="1" ht="15" customHeight="1" x14ac:dyDescent="0.2">
      <c r="A451" s="49"/>
      <c r="B451" s="88"/>
      <c r="C451" s="73"/>
      <c r="D451" s="50"/>
      <c r="E451" s="320" t="str">
        <f>Translations!$B$111</f>
        <v>"Additional" costs for the regulated entity</v>
      </c>
      <c r="F451" s="320"/>
      <c r="G451" s="320"/>
      <c r="H451" s="320"/>
      <c r="I451" s="320"/>
      <c r="J451" s="320"/>
      <c r="K451" s="320"/>
      <c r="L451" s="320"/>
      <c r="M451" s="170" t="s">
        <v>5</v>
      </c>
      <c r="N451" s="171" t="str">
        <f>IF(ISNUMBER(N429),N429-IF(ISNUMBER(N418),N418,0),"")</f>
        <v/>
      </c>
      <c r="O451" s="77"/>
      <c r="P451" s="49"/>
      <c r="Q451" s="49"/>
    </row>
    <row r="452" spans="1:17" s="100" customFormat="1" ht="15" customHeight="1" x14ac:dyDescent="0.2">
      <c r="A452" s="49"/>
      <c r="B452" s="88"/>
      <c r="C452" s="73"/>
      <c r="D452" s="50"/>
      <c r="E452" s="320" t="str">
        <f>Translations!$B$112</f>
        <v>"Additional" costs for the consumers</v>
      </c>
      <c r="F452" s="320"/>
      <c r="G452" s="320"/>
      <c r="H452" s="320"/>
      <c r="I452" s="320"/>
      <c r="J452" s="320"/>
      <c r="K452" s="320"/>
      <c r="L452" s="320"/>
      <c r="M452" s="170" t="s">
        <v>5</v>
      </c>
      <c r="N452" s="172" t="str">
        <f>IF(ISNUMBER(N448),N448-IF(ISNUMBER(N439),N439,0),"")</f>
        <v/>
      </c>
      <c r="O452" s="187"/>
      <c r="P452" s="49"/>
      <c r="Q452" s="49"/>
    </row>
    <row r="453" spans="1:17" s="100" customFormat="1" ht="15" customHeight="1" x14ac:dyDescent="0.2">
      <c r="A453" s="49"/>
      <c r="B453" s="88"/>
      <c r="C453" s="73"/>
      <c r="D453" s="50"/>
      <c r="E453" s="321" t="str">
        <f>Translations!$B$113</f>
        <v>A negative value means that the more accurate method may even lead to lower costs (e.g. for consumers).</v>
      </c>
      <c r="F453" s="321"/>
      <c r="G453" s="321"/>
      <c r="H453" s="321"/>
      <c r="I453" s="321"/>
      <c r="J453" s="321"/>
      <c r="K453" s="321"/>
      <c r="L453" s="321"/>
      <c r="M453" s="321"/>
      <c r="N453" s="321"/>
      <c r="O453" s="187"/>
      <c r="P453" s="49"/>
      <c r="Q453" s="49"/>
    </row>
    <row r="454" spans="1:17" s="100" customFormat="1" ht="5.0999999999999996" customHeight="1" x14ac:dyDescent="0.2">
      <c r="A454" s="49"/>
      <c r="B454" s="88"/>
      <c r="C454" s="73"/>
      <c r="D454" s="5"/>
      <c r="E454" s="116"/>
      <c r="F454" s="116"/>
      <c r="G454" s="116"/>
      <c r="H454" s="116"/>
      <c r="I454" s="116"/>
      <c r="J454" s="116"/>
      <c r="K454" s="116"/>
      <c r="L454" s="116"/>
      <c r="M454" s="116"/>
      <c r="N454" s="116"/>
      <c r="O454" s="187"/>
      <c r="P454" s="49"/>
      <c r="Q454" s="49"/>
    </row>
    <row r="455" spans="1:17" s="100" customFormat="1" ht="13.5" thickBot="1" x14ac:dyDescent="0.25">
      <c r="A455" s="49"/>
      <c r="B455" s="88"/>
      <c r="C455" s="73"/>
      <c r="D455" s="5"/>
      <c r="E455" s="93"/>
      <c r="F455" s="93"/>
      <c r="G455" s="50" t="str">
        <f>Translations!$B$114</f>
        <v>EUA price [€/t CO2e]</v>
      </c>
      <c r="H455" s="93"/>
      <c r="I455" s="50" t="str">
        <f>Translations!$B$115</f>
        <v>Average annual emissions</v>
      </c>
      <c r="J455" s="93"/>
      <c r="K455" s="50" t="str">
        <f>Translations!$B$116</f>
        <v>Improvement factor</v>
      </c>
      <c r="L455" s="93"/>
      <c r="M455" s="93"/>
      <c r="N455" s="93"/>
      <c r="O455" s="187"/>
      <c r="P455" s="49"/>
      <c r="Q455" s="49"/>
    </row>
    <row r="456" spans="1:17" s="100" customFormat="1" ht="15" customHeight="1" thickBot="1" x14ac:dyDescent="0.25">
      <c r="A456" s="49"/>
      <c r="B456" s="88"/>
      <c r="C456" s="73"/>
      <c r="D456" s="50" t="s">
        <v>10</v>
      </c>
      <c r="E456" s="319" t="str">
        <f>Translations!$B$117</f>
        <v>Annual Benefits</v>
      </c>
      <c r="F456" s="322"/>
      <c r="G456" s="104">
        <f>EUconst_CarbonPrice</f>
        <v>60</v>
      </c>
      <c r="H456" s="118" t="s">
        <v>11</v>
      </c>
      <c r="I456" s="130"/>
      <c r="J456" s="119" t="s">
        <v>11</v>
      </c>
      <c r="K456" s="105" t="str">
        <f>IF(AND(J375&lt;&gt;"",J375=FALSE),1/100,IF(COUNT(J378,J379)=2,J378-J379,""))</f>
        <v/>
      </c>
      <c r="L456" s="120"/>
      <c r="M456" s="121" t="s">
        <v>5</v>
      </c>
      <c r="N456" s="122" t="str">
        <f>IF(COUNT(G456,I456,K456)=3,G456*I456*K456,"")</f>
        <v/>
      </c>
      <c r="O456" s="187"/>
      <c r="P456" s="49"/>
      <c r="Q456" s="49"/>
    </row>
    <row r="457" spans="1:17" s="100" customFormat="1" ht="12.75" customHeight="1" x14ac:dyDescent="0.2">
      <c r="A457" s="49"/>
      <c r="B457" s="88"/>
      <c r="C457" s="73"/>
      <c r="D457" s="14"/>
      <c r="E457" s="321" t="str">
        <f>Translations!$B$118</f>
        <v>Average annual emissions: Those emissions shall relate to a specific fuel stream.</v>
      </c>
      <c r="F457" s="321"/>
      <c r="G457" s="321"/>
      <c r="H457" s="321"/>
      <c r="I457" s="321"/>
      <c r="J457" s="321"/>
      <c r="K457" s="321"/>
      <c r="L457" s="321"/>
      <c r="M457" s="321"/>
      <c r="N457" s="321"/>
      <c r="O457" s="117"/>
      <c r="P457" s="49"/>
      <c r="Q457" s="49"/>
    </row>
    <row r="458" spans="1:17" s="100" customFormat="1" ht="5.0999999999999996" customHeight="1" thickBot="1" x14ac:dyDescent="0.25">
      <c r="A458" s="49"/>
      <c r="B458" s="88"/>
      <c r="C458" s="73"/>
      <c r="D458" s="14"/>
      <c r="E458" s="116"/>
      <c r="F458" s="116"/>
      <c r="G458" s="116"/>
      <c r="H458" s="116"/>
      <c r="I458" s="116"/>
      <c r="J458" s="116"/>
      <c r="K458" s="116"/>
      <c r="L458" s="116"/>
      <c r="M458" s="116"/>
      <c r="N458" s="116"/>
      <c r="O458" s="117"/>
      <c r="P458" s="49"/>
      <c r="Q458" s="49"/>
    </row>
    <row r="459" spans="1:17" s="100" customFormat="1" ht="15" customHeight="1" thickBot="1" x14ac:dyDescent="0.25">
      <c r="A459" s="188"/>
      <c r="B459" s="127"/>
      <c r="C459" s="189"/>
      <c r="D459" s="50" t="s">
        <v>12</v>
      </c>
      <c r="E459" s="91" t="str">
        <f>Translations!$B$119</f>
        <v>Costs are unreasonable?</v>
      </c>
      <c r="F459" s="190"/>
      <c r="G459" s="190"/>
      <c r="H459" s="191"/>
      <c r="I459" s="106" t="str">
        <f>IF(COUNT(N450,N456)=2,AND(N450&gt;N456,N450&gt;IF(CNTR_SmallEmitter,1000,4000)),"")</f>
        <v/>
      </c>
      <c r="J459" s="38"/>
      <c r="K459" s="38"/>
      <c r="L459" s="38"/>
      <c r="M459" s="38"/>
      <c r="N459" s="38"/>
      <c r="O459" s="192"/>
      <c r="P459" s="188"/>
      <c r="Q459" s="188"/>
    </row>
    <row r="460" spans="1:17" ht="12.75" customHeight="1" thickBot="1" x14ac:dyDescent="0.25">
      <c r="A460" s="84"/>
      <c r="B460" s="88"/>
      <c r="C460" s="65"/>
      <c r="D460" s="7"/>
      <c r="E460" s="66"/>
      <c r="F460" s="6"/>
      <c r="G460" s="8"/>
      <c r="H460" s="8"/>
      <c r="I460" s="8"/>
      <c r="J460" s="8"/>
      <c r="K460" s="8"/>
      <c r="L460" s="8"/>
      <c r="M460" s="8"/>
      <c r="N460" s="8"/>
      <c r="O460" s="76"/>
      <c r="P460" s="61"/>
      <c r="Q460" s="186"/>
    </row>
    <row r="461" spans="1:17" x14ac:dyDescent="0.2">
      <c r="A461" s="186"/>
      <c r="B461" s="193"/>
      <c r="C461" s="189"/>
      <c r="D461" s="38"/>
      <c r="E461" s="4"/>
      <c r="F461" s="4"/>
      <c r="G461" s="4"/>
      <c r="H461" s="4"/>
      <c r="I461" s="4"/>
      <c r="J461" s="4"/>
      <c r="K461" s="4"/>
      <c r="L461" s="4"/>
      <c r="M461" s="4"/>
      <c r="N461" s="4"/>
      <c r="O461" s="194"/>
      <c r="P461" s="186"/>
      <c r="Q461" s="186"/>
    </row>
    <row r="462" spans="1:17" ht="13.5" thickBot="1" x14ac:dyDescent="0.25">
      <c r="A462" s="186"/>
      <c r="B462" s="195"/>
      <c r="C462" s="196"/>
      <c r="D462" s="197"/>
      <c r="E462" s="198"/>
      <c r="F462" s="198"/>
      <c r="G462" s="198"/>
      <c r="H462" s="198"/>
      <c r="I462" s="198"/>
      <c r="J462" s="198"/>
      <c r="K462" s="198"/>
      <c r="L462" s="198"/>
      <c r="M462" s="198"/>
      <c r="N462" s="198"/>
      <c r="O462" s="199"/>
      <c r="P462" s="186"/>
      <c r="Q462" s="186"/>
    </row>
    <row r="463" spans="1:17" hidden="1" x14ac:dyDescent="0.2">
      <c r="A463" s="186" t="s">
        <v>0</v>
      </c>
      <c r="B463" s="186"/>
      <c r="C463" s="186"/>
      <c r="D463" s="186"/>
      <c r="E463" s="186"/>
      <c r="F463" s="186"/>
      <c r="G463" s="186"/>
      <c r="H463" s="186"/>
      <c r="I463" s="186"/>
      <c r="J463" s="186"/>
      <c r="K463" s="186"/>
      <c r="L463" s="186"/>
      <c r="M463" s="186"/>
      <c r="N463" s="186"/>
      <c r="O463" s="186"/>
      <c r="P463" s="186"/>
      <c r="Q463" s="186"/>
    </row>
  </sheetData>
  <sheetProtection sheet="1" objects="1" scenarios="1" formatCells="0" formatColumns="0" formatRows="0"/>
  <mergeCells count="536">
    <mergeCell ref="F33:N33"/>
    <mergeCell ref="G41:N41"/>
    <mergeCell ref="E54:N54"/>
    <mergeCell ref="G38:N38"/>
    <mergeCell ref="E2:F2"/>
    <mergeCell ref="I3:J3"/>
    <mergeCell ref="K3:L3"/>
    <mergeCell ref="I2:J2"/>
    <mergeCell ref="F32:N32"/>
    <mergeCell ref="F35:N35"/>
    <mergeCell ref="G46:N46"/>
    <mergeCell ref="E28:N28"/>
    <mergeCell ref="D14:N14"/>
    <mergeCell ref="E10:N10"/>
    <mergeCell ref="E22:I22"/>
    <mergeCell ref="E3:F3"/>
    <mergeCell ref="F30:N30"/>
    <mergeCell ref="F29:N29"/>
    <mergeCell ref="G2:H2"/>
    <mergeCell ref="E19:I19"/>
    <mergeCell ref="M2:N2"/>
    <mergeCell ref="G3:H3"/>
    <mergeCell ref="I4:J4"/>
    <mergeCell ref="M3:N3"/>
    <mergeCell ref="M55:M56"/>
    <mergeCell ref="K55:L56"/>
    <mergeCell ref="H55:J55"/>
    <mergeCell ref="K57:L57"/>
    <mergeCell ref="K58:L58"/>
    <mergeCell ref="K59:L59"/>
    <mergeCell ref="K60:L60"/>
    <mergeCell ref="K61:L61"/>
    <mergeCell ref="E66:G67"/>
    <mergeCell ref="E59:G59"/>
    <mergeCell ref="E60:G60"/>
    <mergeCell ref="E55:G56"/>
    <mergeCell ref="K2:L2"/>
    <mergeCell ref="C6:N6"/>
    <mergeCell ref="M4:N4"/>
    <mergeCell ref="E23:I23"/>
    <mergeCell ref="G4:H4"/>
    <mergeCell ref="K4:L4"/>
    <mergeCell ref="E27:N27"/>
    <mergeCell ref="E4:F4"/>
    <mergeCell ref="E26:N26"/>
    <mergeCell ref="D8:N8"/>
    <mergeCell ref="B2:D4"/>
    <mergeCell ref="E31:N31"/>
    <mergeCell ref="E17:N17"/>
    <mergeCell ref="E20:N20"/>
    <mergeCell ref="E12:I12"/>
    <mergeCell ref="D55:D61"/>
    <mergeCell ref="D78:D82"/>
    <mergeCell ref="E82:G82"/>
    <mergeCell ref="L78:M79"/>
    <mergeCell ref="L82:M82"/>
    <mergeCell ref="E81:G81"/>
    <mergeCell ref="G37:N37"/>
    <mergeCell ref="G40:N40"/>
    <mergeCell ref="N55:N56"/>
    <mergeCell ref="L81:M81"/>
    <mergeCell ref="L80:M80"/>
    <mergeCell ref="G39:N39"/>
    <mergeCell ref="E61:G61"/>
    <mergeCell ref="E57:G57"/>
    <mergeCell ref="E58:G58"/>
    <mergeCell ref="H81:I81"/>
    <mergeCell ref="H82:I82"/>
    <mergeCell ref="E77:M77"/>
    <mergeCell ref="F44:N44"/>
    <mergeCell ref="G47:N47"/>
    <mergeCell ref="D66:D72"/>
    <mergeCell ref="D87:D91"/>
    <mergeCell ref="E87:G88"/>
    <mergeCell ref="L87:M88"/>
    <mergeCell ref="N87:N88"/>
    <mergeCell ref="E89:G89"/>
    <mergeCell ref="L89:M89"/>
    <mergeCell ref="E90:G90"/>
    <mergeCell ref="L90:M90"/>
    <mergeCell ref="E91:G91"/>
    <mergeCell ref="L91:M91"/>
    <mergeCell ref="M66:M67"/>
    <mergeCell ref="E69:G69"/>
    <mergeCell ref="K69:L69"/>
    <mergeCell ref="K70:L70"/>
    <mergeCell ref="E71:G71"/>
    <mergeCell ref="K71:L71"/>
    <mergeCell ref="E68:G68"/>
    <mergeCell ref="K68:L68"/>
    <mergeCell ref="E100:F100"/>
    <mergeCell ref="J87:K87"/>
    <mergeCell ref="H87:I88"/>
    <mergeCell ref="H91:I91"/>
    <mergeCell ref="H90:I90"/>
    <mergeCell ref="E86:M86"/>
    <mergeCell ref="E95:L95"/>
    <mergeCell ref="E96:L96"/>
    <mergeCell ref="E78:G79"/>
    <mergeCell ref="E80:G80"/>
    <mergeCell ref="E101:N101"/>
    <mergeCell ref="E94:L94"/>
    <mergeCell ref="E97:N97"/>
    <mergeCell ref="E36:E41"/>
    <mergeCell ref="E43:E51"/>
    <mergeCell ref="F43:N43"/>
    <mergeCell ref="G48:N48"/>
    <mergeCell ref="G50:N50"/>
    <mergeCell ref="G49:N49"/>
    <mergeCell ref="G51:N51"/>
    <mergeCell ref="F36:N36"/>
    <mergeCell ref="H89:I89"/>
    <mergeCell ref="H78:I79"/>
    <mergeCell ref="J78:K78"/>
    <mergeCell ref="N78:N79"/>
    <mergeCell ref="H80:I80"/>
    <mergeCell ref="F45:N45"/>
    <mergeCell ref="E70:G70"/>
    <mergeCell ref="E65:N65"/>
    <mergeCell ref="K72:L72"/>
    <mergeCell ref="N66:N67"/>
    <mergeCell ref="E72:G72"/>
    <mergeCell ref="H66:J66"/>
    <mergeCell ref="K66:L67"/>
    <mergeCell ref="E106:N106"/>
    <mergeCell ref="E108:I108"/>
    <mergeCell ref="E109:N109"/>
    <mergeCell ref="E111:I111"/>
    <mergeCell ref="E112:I112"/>
    <mergeCell ref="E115:N115"/>
    <mergeCell ref="E116:N116"/>
    <mergeCell ref="E117:N117"/>
    <mergeCell ref="F118:N118"/>
    <mergeCell ref="F119:N119"/>
    <mergeCell ref="E120:N120"/>
    <mergeCell ref="F121:N121"/>
    <mergeCell ref="F122:N122"/>
    <mergeCell ref="F124:N124"/>
    <mergeCell ref="E125:E130"/>
    <mergeCell ref="F125:N125"/>
    <mergeCell ref="G126:N126"/>
    <mergeCell ref="G127:N127"/>
    <mergeCell ref="G128:N128"/>
    <mergeCell ref="G129:N129"/>
    <mergeCell ref="G130:N130"/>
    <mergeCell ref="E132:E140"/>
    <mergeCell ref="F132:N132"/>
    <mergeCell ref="F133:N133"/>
    <mergeCell ref="F134:N134"/>
    <mergeCell ref="G135:N135"/>
    <mergeCell ref="G136:N136"/>
    <mergeCell ref="G137:N137"/>
    <mergeCell ref="G138:N138"/>
    <mergeCell ref="G139:N139"/>
    <mergeCell ref="G140:N140"/>
    <mergeCell ref="E143:N143"/>
    <mergeCell ref="D144:D150"/>
    <mergeCell ref="E144:G145"/>
    <mergeCell ref="H144:J144"/>
    <mergeCell ref="K144:L145"/>
    <mergeCell ref="M144:M145"/>
    <mergeCell ref="N144:N145"/>
    <mergeCell ref="E146:G146"/>
    <mergeCell ref="K146:L146"/>
    <mergeCell ref="E147:G147"/>
    <mergeCell ref="K147:L147"/>
    <mergeCell ref="E148:G148"/>
    <mergeCell ref="K148:L148"/>
    <mergeCell ref="E149:G149"/>
    <mergeCell ref="K149:L149"/>
    <mergeCell ref="E150:G150"/>
    <mergeCell ref="K150:L150"/>
    <mergeCell ref="E154:N154"/>
    <mergeCell ref="D155:D161"/>
    <mergeCell ref="E155:G156"/>
    <mergeCell ref="H155:J155"/>
    <mergeCell ref="K155:L156"/>
    <mergeCell ref="M155:M156"/>
    <mergeCell ref="N155:N156"/>
    <mergeCell ref="E157:G157"/>
    <mergeCell ref="K157:L157"/>
    <mergeCell ref="E158:G158"/>
    <mergeCell ref="K158:L158"/>
    <mergeCell ref="E159:G159"/>
    <mergeCell ref="K159:L159"/>
    <mergeCell ref="E160:G160"/>
    <mergeCell ref="K160:L160"/>
    <mergeCell ref="E161:G161"/>
    <mergeCell ref="K161:L161"/>
    <mergeCell ref="E166:M166"/>
    <mergeCell ref="D167:D171"/>
    <mergeCell ref="E167:G168"/>
    <mergeCell ref="H167:I168"/>
    <mergeCell ref="J167:K167"/>
    <mergeCell ref="L167:M168"/>
    <mergeCell ref="N167:N168"/>
    <mergeCell ref="E169:G169"/>
    <mergeCell ref="H169:I169"/>
    <mergeCell ref="L169:M169"/>
    <mergeCell ref="E170:G170"/>
    <mergeCell ref="H170:I170"/>
    <mergeCell ref="L170:M170"/>
    <mergeCell ref="E171:G171"/>
    <mergeCell ref="H171:I171"/>
    <mergeCell ref="L171:M171"/>
    <mergeCell ref="E175:M175"/>
    <mergeCell ref="D176:D180"/>
    <mergeCell ref="E176:G177"/>
    <mergeCell ref="H176:I177"/>
    <mergeCell ref="J176:K176"/>
    <mergeCell ref="L176:M177"/>
    <mergeCell ref="N176:N177"/>
    <mergeCell ref="E178:G178"/>
    <mergeCell ref="H178:I178"/>
    <mergeCell ref="L178:M178"/>
    <mergeCell ref="E179:G179"/>
    <mergeCell ref="H179:I179"/>
    <mergeCell ref="L179:M179"/>
    <mergeCell ref="E180:G180"/>
    <mergeCell ref="H180:I180"/>
    <mergeCell ref="L180:M180"/>
    <mergeCell ref="E183:L183"/>
    <mergeCell ref="E184:L184"/>
    <mergeCell ref="E185:L185"/>
    <mergeCell ref="E186:N186"/>
    <mergeCell ref="E189:F189"/>
    <mergeCell ref="E190:N190"/>
    <mergeCell ref="E195:N195"/>
    <mergeCell ref="E197:I197"/>
    <mergeCell ref="E198:N198"/>
    <mergeCell ref="E200:I200"/>
    <mergeCell ref="E201:I201"/>
    <mergeCell ref="E204:N204"/>
    <mergeCell ref="E205:N205"/>
    <mergeCell ref="E206:N206"/>
    <mergeCell ref="F207:N207"/>
    <mergeCell ref="F208:N208"/>
    <mergeCell ref="E209:N209"/>
    <mergeCell ref="F210:N210"/>
    <mergeCell ref="F211:N211"/>
    <mergeCell ref="F213:N213"/>
    <mergeCell ref="E214:E219"/>
    <mergeCell ref="F214:N214"/>
    <mergeCell ref="G215:N215"/>
    <mergeCell ref="G216:N216"/>
    <mergeCell ref="G217:N217"/>
    <mergeCell ref="G218:N218"/>
    <mergeCell ref="G219:N219"/>
    <mergeCell ref="E221:E229"/>
    <mergeCell ref="F221:N221"/>
    <mergeCell ref="F222:N222"/>
    <mergeCell ref="F223:N223"/>
    <mergeCell ref="G224:N224"/>
    <mergeCell ref="G225:N225"/>
    <mergeCell ref="G226:N226"/>
    <mergeCell ref="G227:N227"/>
    <mergeCell ref="G228:N228"/>
    <mergeCell ref="G229:N229"/>
    <mergeCell ref="E232:N232"/>
    <mergeCell ref="D233:D239"/>
    <mergeCell ref="E233:G234"/>
    <mergeCell ref="H233:J233"/>
    <mergeCell ref="K233:L234"/>
    <mergeCell ref="M233:M234"/>
    <mergeCell ref="N233:N234"/>
    <mergeCell ref="E235:G235"/>
    <mergeCell ref="K235:L235"/>
    <mergeCell ref="E236:G236"/>
    <mergeCell ref="K236:L236"/>
    <mergeCell ref="E237:G237"/>
    <mergeCell ref="K237:L237"/>
    <mergeCell ref="E238:G238"/>
    <mergeCell ref="K238:L238"/>
    <mergeCell ref="E239:G239"/>
    <mergeCell ref="K239:L239"/>
    <mergeCell ref="E243:N243"/>
    <mergeCell ref="D244:D250"/>
    <mergeCell ref="E244:G245"/>
    <mergeCell ref="H244:J244"/>
    <mergeCell ref="K244:L245"/>
    <mergeCell ref="M244:M245"/>
    <mergeCell ref="N244:N245"/>
    <mergeCell ref="E246:G246"/>
    <mergeCell ref="K246:L246"/>
    <mergeCell ref="E247:G247"/>
    <mergeCell ref="K247:L247"/>
    <mergeCell ref="E248:G248"/>
    <mergeCell ref="K248:L248"/>
    <mergeCell ref="E249:G249"/>
    <mergeCell ref="K249:L249"/>
    <mergeCell ref="E250:G250"/>
    <mergeCell ref="K250:L250"/>
    <mergeCell ref="E255:M255"/>
    <mergeCell ref="D256:D260"/>
    <mergeCell ref="E256:G257"/>
    <mergeCell ref="H256:I257"/>
    <mergeCell ref="J256:K256"/>
    <mergeCell ref="L256:M257"/>
    <mergeCell ref="N256:N257"/>
    <mergeCell ref="E258:G258"/>
    <mergeCell ref="H258:I258"/>
    <mergeCell ref="L258:M258"/>
    <mergeCell ref="E259:G259"/>
    <mergeCell ref="H259:I259"/>
    <mergeCell ref="L259:M259"/>
    <mergeCell ref="E260:G260"/>
    <mergeCell ref="H260:I260"/>
    <mergeCell ref="L260:M260"/>
    <mergeCell ref="E264:M264"/>
    <mergeCell ref="D265:D269"/>
    <mergeCell ref="E265:G266"/>
    <mergeCell ref="H265:I266"/>
    <mergeCell ref="J265:K265"/>
    <mergeCell ref="L265:M266"/>
    <mergeCell ref="N265:N266"/>
    <mergeCell ref="E267:G267"/>
    <mergeCell ref="H267:I267"/>
    <mergeCell ref="L267:M267"/>
    <mergeCell ref="E268:G268"/>
    <mergeCell ref="H268:I268"/>
    <mergeCell ref="L268:M268"/>
    <mergeCell ref="E269:G269"/>
    <mergeCell ref="H269:I269"/>
    <mergeCell ref="L269:M269"/>
    <mergeCell ref="E272:L272"/>
    <mergeCell ref="E273:L273"/>
    <mergeCell ref="E274:L274"/>
    <mergeCell ref="E275:N275"/>
    <mergeCell ref="E278:F278"/>
    <mergeCell ref="E279:N279"/>
    <mergeCell ref="E284:N284"/>
    <mergeCell ref="E286:I286"/>
    <mergeCell ref="E287:N287"/>
    <mergeCell ref="E289:I289"/>
    <mergeCell ref="E290:I290"/>
    <mergeCell ref="E293:N293"/>
    <mergeCell ref="E294:N294"/>
    <mergeCell ref="E295:N295"/>
    <mergeCell ref="F296:N296"/>
    <mergeCell ref="F297:N297"/>
    <mergeCell ref="E298:N298"/>
    <mergeCell ref="F299:N299"/>
    <mergeCell ref="F300:N300"/>
    <mergeCell ref="F302:N302"/>
    <mergeCell ref="E303:E308"/>
    <mergeCell ref="F303:N303"/>
    <mergeCell ref="G304:N304"/>
    <mergeCell ref="G305:N305"/>
    <mergeCell ref="G306:N306"/>
    <mergeCell ref="G307:N307"/>
    <mergeCell ref="G308:N308"/>
    <mergeCell ref="E310:E318"/>
    <mergeCell ref="F310:N310"/>
    <mergeCell ref="F311:N311"/>
    <mergeCell ref="F312:N312"/>
    <mergeCell ref="G313:N313"/>
    <mergeCell ref="G314:N314"/>
    <mergeCell ref="G315:N315"/>
    <mergeCell ref="G316:N316"/>
    <mergeCell ref="G317:N317"/>
    <mergeCell ref="G318:N318"/>
    <mergeCell ref="E321:N321"/>
    <mergeCell ref="D322:D328"/>
    <mergeCell ref="E322:G323"/>
    <mergeCell ref="H322:J322"/>
    <mergeCell ref="K322:L323"/>
    <mergeCell ref="M322:M323"/>
    <mergeCell ref="N322:N323"/>
    <mergeCell ref="E324:G324"/>
    <mergeCell ref="K324:L324"/>
    <mergeCell ref="E325:G325"/>
    <mergeCell ref="K325:L325"/>
    <mergeCell ref="E326:G326"/>
    <mergeCell ref="K326:L326"/>
    <mergeCell ref="E327:G327"/>
    <mergeCell ref="K327:L327"/>
    <mergeCell ref="E328:G328"/>
    <mergeCell ref="K328:L328"/>
    <mergeCell ref="E332:N332"/>
    <mergeCell ref="D333:D339"/>
    <mergeCell ref="E333:G334"/>
    <mergeCell ref="H333:J333"/>
    <mergeCell ref="K333:L334"/>
    <mergeCell ref="M333:M334"/>
    <mergeCell ref="N333:N334"/>
    <mergeCell ref="E335:G335"/>
    <mergeCell ref="K335:L335"/>
    <mergeCell ref="E336:G336"/>
    <mergeCell ref="K336:L336"/>
    <mergeCell ref="E337:G337"/>
    <mergeCell ref="K337:L337"/>
    <mergeCell ref="E338:G338"/>
    <mergeCell ref="K338:L338"/>
    <mergeCell ref="E339:G339"/>
    <mergeCell ref="K339:L339"/>
    <mergeCell ref="E344:M344"/>
    <mergeCell ref="D345:D349"/>
    <mergeCell ref="E345:G346"/>
    <mergeCell ref="H345:I346"/>
    <mergeCell ref="J345:K345"/>
    <mergeCell ref="L345:M346"/>
    <mergeCell ref="N345:N346"/>
    <mergeCell ref="E347:G347"/>
    <mergeCell ref="H347:I347"/>
    <mergeCell ref="L347:M347"/>
    <mergeCell ref="E348:G348"/>
    <mergeCell ref="H348:I348"/>
    <mergeCell ref="L348:M348"/>
    <mergeCell ref="E349:G349"/>
    <mergeCell ref="H349:I349"/>
    <mergeCell ref="L349:M349"/>
    <mergeCell ref="E353:M353"/>
    <mergeCell ref="D354:D358"/>
    <mergeCell ref="E354:G355"/>
    <mergeCell ref="H354:I355"/>
    <mergeCell ref="J354:K354"/>
    <mergeCell ref="L354:M355"/>
    <mergeCell ref="N354:N355"/>
    <mergeCell ref="E356:G356"/>
    <mergeCell ref="H356:I356"/>
    <mergeCell ref="L356:M356"/>
    <mergeCell ref="E357:G357"/>
    <mergeCell ref="H357:I357"/>
    <mergeCell ref="L357:M357"/>
    <mergeCell ref="E358:G358"/>
    <mergeCell ref="H358:I358"/>
    <mergeCell ref="L358:M358"/>
    <mergeCell ref="E361:L361"/>
    <mergeCell ref="E362:L362"/>
    <mergeCell ref="E363:L363"/>
    <mergeCell ref="E364:N364"/>
    <mergeCell ref="E367:F367"/>
    <mergeCell ref="E368:N368"/>
    <mergeCell ref="E373:N373"/>
    <mergeCell ref="E375:I375"/>
    <mergeCell ref="E376:N376"/>
    <mergeCell ref="E378:I378"/>
    <mergeCell ref="E379:I379"/>
    <mergeCell ref="E382:N382"/>
    <mergeCell ref="E383:N383"/>
    <mergeCell ref="E384:N384"/>
    <mergeCell ref="F385:N385"/>
    <mergeCell ref="F386:N386"/>
    <mergeCell ref="E387:N387"/>
    <mergeCell ref="F388:N388"/>
    <mergeCell ref="F389:N389"/>
    <mergeCell ref="F391:N391"/>
    <mergeCell ref="E392:E397"/>
    <mergeCell ref="F392:N392"/>
    <mergeCell ref="G393:N393"/>
    <mergeCell ref="G394:N394"/>
    <mergeCell ref="G395:N395"/>
    <mergeCell ref="G396:N396"/>
    <mergeCell ref="G397:N397"/>
    <mergeCell ref="E399:E407"/>
    <mergeCell ref="F399:N399"/>
    <mergeCell ref="F400:N400"/>
    <mergeCell ref="F401:N401"/>
    <mergeCell ref="G402:N402"/>
    <mergeCell ref="G403:N403"/>
    <mergeCell ref="G404:N404"/>
    <mergeCell ref="G405:N405"/>
    <mergeCell ref="G406:N406"/>
    <mergeCell ref="G407:N407"/>
    <mergeCell ref="E410:N410"/>
    <mergeCell ref="D411:D417"/>
    <mergeCell ref="E411:G412"/>
    <mergeCell ref="H411:J411"/>
    <mergeCell ref="K411:L412"/>
    <mergeCell ref="M411:M412"/>
    <mergeCell ref="N411:N412"/>
    <mergeCell ref="E413:G413"/>
    <mergeCell ref="K413:L413"/>
    <mergeCell ref="E414:G414"/>
    <mergeCell ref="K414:L414"/>
    <mergeCell ref="E415:G415"/>
    <mergeCell ref="K415:L415"/>
    <mergeCell ref="E416:G416"/>
    <mergeCell ref="K416:L416"/>
    <mergeCell ref="E417:G417"/>
    <mergeCell ref="K417:L417"/>
    <mergeCell ref="E421:N421"/>
    <mergeCell ref="D422:D428"/>
    <mergeCell ref="E422:G423"/>
    <mergeCell ref="H422:J422"/>
    <mergeCell ref="K422:L423"/>
    <mergeCell ref="M422:M423"/>
    <mergeCell ref="N422:N423"/>
    <mergeCell ref="E424:G424"/>
    <mergeCell ref="K424:L424"/>
    <mergeCell ref="E425:G425"/>
    <mergeCell ref="K425:L425"/>
    <mergeCell ref="E426:G426"/>
    <mergeCell ref="K426:L426"/>
    <mergeCell ref="E427:G427"/>
    <mergeCell ref="K427:L427"/>
    <mergeCell ref="E428:G428"/>
    <mergeCell ref="K428:L428"/>
    <mergeCell ref="E433:M433"/>
    <mergeCell ref="D434:D438"/>
    <mergeCell ref="E434:G435"/>
    <mergeCell ref="H434:I435"/>
    <mergeCell ref="J434:K434"/>
    <mergeCell ref="L434:M435"/>
    <mergeCell ref="N434:N435"/>
    <mergeCell ref="E436:G436"/>
    <mergeCell ref="H436:I436"/>
    <mergeCell ref="L436:M436"/>
    <mergeCell ref="E437:G437"/>
    <mergeCell ref="H437:I437"/>
    <mergeCell ref="L437:M437"/>
    <mergeCell ref="E438:G438"/>
    <mergeCell ref="H438:I438"/>
    <mergeCell ref="L438:M438"/>
    <mergeCell ref="E450:L450"/>
    <mergeCell ref="E451:L451"/>
    <mergeCell ref="E452:L452"/>
    <mergeCell ref="E453:N453"/>
    <mergeCell ref="E456:F456"/>
    <mergeCell ref="E457:N457"/>
    <mergeCell ref="E442:M442"/>
    <mergeCell ref="D443:D447"/>
    <mergeCell ref="E443:G444"/>
    <mergeCell ref="H443:I444"/>
    <mergeCell ref="J443:K443"/>
    <mergeCell ref="L443:M444"/>
    <mergeCell ref="N443:N444"/>
    <mergeCell ref="E445:G445"/>
    <mergeCell ref="H445:I445"/>
    <mergeCell ref="L445:M445"/>
    <mergeCell ref="E446:G446"/>
    <mergeCell ref="H446:I446"/>
    <mergeCell ref="L446:M446"/>
    <mergeCell ref="E447:G447"/>
    <mergeCell ref="H447:I447"/>
    <mergeCell ref="L447:M447"/>
  </mergeCells>
  <conditionalFormatting sqref="J22:J23">
    <cfRule type="expression" dxfId="5" priority="21" stopIfTrue="1">
      <formula>$Q22=TRUE</formula>
    </cfRule>
  </conditionalFormatting>
  <conditionalFormatting sqref="J111:J112">
    <cfRule type="expression" dxfId="4" priority="4" stopIfTrue="1">
      <formula>$Q111=TRUE</formula>
    </cfRule>
  </conditionalFormatting>
  <conditionalFormatting sqref="J200:J201">
    <cfRule type="expression" dxfId="3" priority="3" stopIfTrue="1">
      <formula>$Q200=TRUE</formula>
    </cfRule>
  </conditionalFormatting>
  <conditionalFormatting sqref="J289:J290">
    <cfRule type="expression" dxfId="2" priority="2" stopIfTrue="1">
      <formula>$Q289=TRUE</formula>
    </cfRule>
  </conditionalFormatting>
  <conditionalFormatting sqref="J378:J379">
    <cfRule type="expression" dxfId="1" priority="1" stopIfTrue="1">
      <formula>$Q378=TRUE</formula>
    </cfRule>
  </conditionalFormatting>
  <dataValidations count="3">
    <dataValidation type="list" allowBlank="1" showInputMessage="1" showErrorMessage="1" sqref="J12 J19 J108 J197 J286 J375" xr:uid="{00000000-0002-0000-0100-000000000000}">
      <formula1>CNTR_TrueFalse</formula1>
    </dataValidation>
    <dataValidation type="list" allowBlank="1" showInputMessage="1" showErrorMessage="1" sqref="J23 J112 J201 J290 J379" xr:uid="{00000000-0002-0000-0100-000001000000}">
      <formula1>EUconst_UncertaintyThresholds</formula1>
    </dataValidation>
    <dataValidation type="list" allowBlank="1" showInputMessage="1" showErrorMessage="1" sqref="L82 L91 L171 L180 L260 L269 L349 L358 L438 L447" xr:uid="{00000000-0002-0000-0100-000002000000}">
      <formula1>$Q$80:$Q$81</formula1>
    </dataValidation>
  </dataValidations>
  <hyperlinks>
    <hyperlink ref="I2:J2" location="JUMP_b_Guidelines_Top" display="JUMP_b_Guidelines_Top" xr:uid="{00000000-0004-0000-0100-000000000000}"/>
    <hyperlink ref="E3:F3" location="JUMP_I_Top" display="JUMP_I_Top" xr:uid="{00000000-0004-0000-0100-000001000000}"/>
  </hyperlinks>
  <pageMargins left="0.7" right="0.7" top="0.78740157499999996" bottom="0.78740157499999996"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5">
    <tabColor indexed="12"/>
    <pageSetUpPr fitToPage="1"/>
  </sheetPr>
  <dimension ref="A2:B168"/>
  <sheetViews>
    <sheetView zoomScaleNormal="100" workbookViewId="0">
      <selection activeCell="A2" sqref="A2"/>
    </sheetView>
  </sheetViews>
  <sheetFormatPr defaultColWidth="11.42578125" defaultRowHeight="12.75" x14ac:dyDescent="0.2"/>
  <cols>
    <col min="1" max="1" width="23.28515625" style="13" customWidth="1"/>
    <col min="2" max="3" width="27.85546875" style="13" customWidth="1"/>
    <col min="4" max="42" width="12.7109375" style="13" customWidth="1"/>
    <col min="43" max="16384" width="11.42578125" style="13"/>
  </cols>
  <sheetData>
    <row r="2" spans="1:2" ht="23.25" x14ac:dyDescent="0.35">
      <c r="A2" s="15" t="str">
        <f>Translations!$B$120</f>
        <v>Sheet for EU wide constants</v>
      </c>
    </row>
    <row r="3" spans="1:2" x14ac:dyDescent="0.2">
      <c r="A3"/>
    </row>
    <row r="4" spans="1:2" x14ac:dyDescent="0.2">
      <c r="A4" s="184" t="s">
        <v>13</v>
      </c>
    </row>
    <row r="5" spans="1:2" x14ac:dyDescent="0.2">
      <c r="A5" s="152">
        <v>7.4999999999999997E-2</v>
      </c>
    </row>
    <row r="6" spans="1:2" x14ac:dyDescent="0.2">
      <c r="A6" s="152">
        <v>0.05</v>
      </c>
    </row>
    <row r="7" spans="1:2" x14ac:dyDescent="0.2">
      <c r="A7" s="152">
        <v>2.5000000000000001E-2</v>
      </c>
    </row>
    <row r="8" spans="1:2" x14ac:dyDescent="0.2">
      <c r="A8" s="152">
        <v>1.4999999999999999E-2</v>
      </c>
    </row>
    <row r="9" spans="1:2" x14ac:dyDescent="0.2">
      <c r="A9"/>
    </row>
    <row r="10" spans="1:2" x14ac:dyDescent="0.2">
      <c r="A10" s="13" t="s">
        <v>14</v>
      </c>
      <c r="B10" s="151" t="str">
        <f>Translations!$B$121</f>
        <v>inconsistent!</v>
      </c>
    </row>
    <row r="11" spans="1:2" x14ac:dyDescent="0.2">
      <c r="A11" s="13" t="s">
        <v>15</v>
      </c>
      <c r="B11" s="174">
        <v>60</v>
      </c>
    </row>
    <row r="12" spans="1:2" x14ac:dyDescent="0.2">
      <c r="A12"/>
    </row>
    <row r="13" spans="1:2" x14ac:dyDescent="0.2">
      <c r="A13"/>
    </row>
    <row r="14" spans="1:2" x14ac:dyDescent="0.2">
      <c r="A14"/>
    </row>
    <row r="15" spans="1:2" x14ac:dyDescent="0.2">
      <c r="A15"/>
    </row>
    <row r="16" spans="1:2"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row r="24" spans="1:1" x14ac:dyDescent="0.2">
      <c r="A24"/>
    </row>
    <row r="25" spans="1:1" x14ac:dyDescent="0.2">
      <c r="A25"/>
    </row>
    <row r="26" spans="1:1" x14ac:dyDescent="0.2">
      <c r="A26"/>
    </row>
    <row r="27" spans="1:1" x14ac:dyDescent="0.2">
      <c r="A27"/>
    </row>
    <row r="28" spans="1:1" x14ac:dyDescent="0.2">
      <c r="A28"/>
    </row>
    <row r="29" spans="1:1" x14ac:dyDescent="0.2">
      <c r="A29"/>
    </row>
    <row r="30" spans="1:1" x14ac:dyDescent="0.2">
      <c r="A30"/>
    </row>
    <row r="31" spans="1:1" x14ac:dyDescent="0.2">
      <c r="A31"/>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x14ac:dyDescent="0.2">
      <c r="A94"/>
    </row>
    <row r="95" spans="1:1" x14ac:dyDescent="0.2">
      <c r="A95"/>
    </row>
    <row r="96" spans="1:1"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row r="104" spans="1:1" x14ac:dyDescent="0.2">
      <c r="A104"/>
    </row>
    <row r="105" spans="1:1" x14ac:dyDescent="0.2">
      <c r="A105"/>
    </row>
    <row r="106" spans="1:1" x14ac:dyDescent="0.2">
      <c r="A106"/>
    </row>
    <row r="107" spans="1:1" x14ac:dyDescent="0.2">
      <c r="A107"/>
    </row>
    <row r="108" spans="1:1" x14ac:dyDescent="0.2">
      <c r="A108"/>
    </row>
    <row r="109" spans="1:1" x14ac:dyDescent="0.2">
      <c r="A109"/>
    </row>
    <row r="110" spans="1:1" x14ac:dyDescent="0.2">
      <c r="A110"/>
    </row>
    <row r="111" spans="1:1" x14ac:dyDescent="0.2">
      <c r="A111"/>
    </row>
    <row r="112" spans="1:1" x14ac:dyDescent="0.2">
      <c r="A112"/>
    </row>
    <row r="113" spans="1:1" x14ac:dyDescent="0.2">
      <c r="A113"/>
    </row>
    <row r="114" spans="1:1" x14ac:dyDescent="0.2">
      <c r="A114"/>
    </row>
    <row r="115" spans="1:1" x14ac:dyDescent="0.2">
      <c r="A115"/>
    </row>
    <row r="116" spans="1:1" x14ac:dyDescent="0.2">
      <c r="A116"/>
    </row>
    <row r="117" spans="1:1" x14ac:dyDescent="0.2">
      <c r="A117"/>
    </row>
    <row r="118" spans="1:1" x14ac:dyDescent="0.2">
      <c r="A118"/>
    </row>
    <row r="119" spans="1:1" x14ac:dyDescent="0.2">
      <c r="A119"/>
    </row>
    <row r="120" spans="1:1" x14ac:dyDescent="0.2">
      <c r="A120"/>
    </row>
    <row r="121" spans="1:1" x14ac:dyDescent="0.2">
      <c r="A121"/>
    </row>
    <row r="122" spans="1:1" x14ac:dyDescent="0.2">
      <c r="A122"/>
    </row>
    <row r="123" spans="1:1" x14ac:dyDescent="0.2">
      <c r="A123"/>
    </row>
    <row r="124" spans="1:1" x14ac:dyDescent="0.2">
      <c r="A124"/>
    </row>
    <row r="125" spans="1:1" x14ac:dyDescent="0.2">
      <c r="A125"/>
    </row>
    <row r="126" spans="1:1" x14ac:dyDescent="0.2">
      <c r="A126"/>
    </row>
    <row r="127" spans="1:1" x14ac:dyDescent="0.2">
      <c r="A127"/>
    </row>
    <row r="128" spans="1:1" x14ac:dyDescent="0.2">
      <c r="A128"/>
    </row>
    <row r="129" spans="1:1" x14ac:dyDescent="0.2">
      <c r="A129"/>
    </row>
    <row r="130" spans="1:1" x14ac:dyDescent="0.2">
      <c r="A130"/>
    </row>
    <row r="131" spans="1:1" x14ac:dyDescent="0.2">
      <c r="A131"/>
    </row>
    <row r="132" spans="1:1" x14ac:dyDescent="0.2">
      <c r="A132"/>
    </row>
    <row r="133" spans="1:1" x14ac:dyDescent="0.2">
      <c r="A133"/>
    </row>
    <row r="134" spans="1:1" x14ac:dyDescent="0.2">
      <c r="A134"/>
    </row>
    <row r="135" spans="1:1" x14ac:dyDescent="0.2">
      <c r="A135"/>
    </row>
    <row r="136" spans="1:1" x14ac:dyDescent="0.2">
      <c r="A136"/>
    </row>
    <row r="137" spans="1:1" x14ac:dyDescent="0.2">
      <c r="A137"/>
    </row>
    <row r="138" spans="1:1" x14ac:dyDescent="0.2">
      <c r="A138"/>
    </row>
    <row r="139" spans="1:1" x14ac:dyDescent="0.2">
      <c r="A139"/>
    </row>
    <row r="140" spans="1:1" x14ac:dyDescent="0.2">
      <c r="A140"/>
    </row>
    <row r="141" spans="1:1" x14ac:dyDescent="0.2">
      <c r="A141"/>
    </row>
    <row r="142" spans="1:1" x14ac:dyDescent="0.2">
      <c r="A142"/>
    </row>
    <row r="143" spans="1:1" x14ac:dyDescent="0.2">
      <c r="A143"/>
    </row>
    <row r="144" spans="1:1"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s="150"/>
    </row>
    <row r="168" spans="1:1" x14ac:dyDescent="0.2">
      <c r="A168" s="150"/>
    </row>
  </sheetData>
  <sheetProtection sheet="1" objects="1" scenarios="1" formatCells="0" formatColumns="0" formatRows="0"/>
  <dataConsolidate/>
  <phoneticPr fontId="30" type="noConversion"/>
  <conditionalFormatting sqref="A5:A9 A167:A168">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&amp;A&amp;R&amp;D, &amp;T</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6">
    <tabColor theme="3"/>
  </sheetPr>
  <dimension ref="A2:K2"/>
  <sheetViews>
    <sheetView zoomScale="70" zoomScaleNormal="70" workbookViewId="0">
      <pane xSplit="1" topLeftCell="B1" activePane="topRight" state="frozen"/>
      <selection activeCell="C45" sqref="C45"/>
      <selection pane="topRight" activeCell="A2" sqref="A2"/>
    </sheetView>
  </sheetViews>
  <sheetFormatPr defaultColWidth="11.42578125" defaultRowHeight="12.75" x14ac:dyDescent="0.2"/>
  <cols>
    <col min="1" max="1" width="32.28515625" style="13" customWidth="1"/>
    <col min="2" max="2" width="18.85546875" style="13" customWidth="1"/>
    <col min="3" max="47" width="12.7109375" style="13" customWidth="1"/>
    <col min="48" max="16384" width="11.42578125" style="13"/>
  </cols>
  <sheetData>
    <row r="2" spans="1:11" ht="23.25" x14ac:dyDescent="0.35">
      <c r="A2" s="15" t="s">
        <v>16</v>
      </c>
      <c r="B2" s="15"/>
      <c r="C2" s="15"/>
      <c r="J2" s="15"/>
      <c r="K2" s="15"/>
    </row>
  </sheetData>
  <sheetProtection sheet="1" objects="1" scenarios="1" formatCells="0" formatColumns="0" formatRows="0"/>
  <phoneticPr fontId="33" type="noConversion"/>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7">
    <tabColor indexed="12"/>
  </sheetPr>
  <dimension ref="A1:D125"/>
  <sheetViews>
    <sheetView zoomScale="115" zoomScaleNormal="115" workbookViewId="0">
      <pane xSplit="2" ySplit="1" topLeftCell="C58" activePane="bottomRight" state="frozen"/>
      <selection pane="topRight" activeCell="C1" sqref="C1"/>
      <selection pane="bottomLeft" activeCell="A2" sqref="A2"/>
      <selection pane="bottomRight" activeCell="B67" sqref="B67"/>
    </sheetView>
  </sheetViews>
  <sheetFormatPr defaultColWidth="11.42578125" defaultRowHeight="12.75" x14ac:dyDescent="0.2"/>
  <cols>
    <col min="1" max="1" width="8.28515625" customWidth="1"/>
    <col min="2" max="2" width="68.5703125" style="98" customWidth="1"/>
    <col min="3" max="3" width="70.7109375" customWidth="1"/>
    <col min="4" max="5" width="12.7109375" customWidth="1"/>
  </cols>
  <sheetData>
    <row r="1" spans="1:4" ht="15.75" thickBot="1" x14ac:dyDescent="0.3">
      <c r="A1" s="9" t="s">
        <v>17</v>
      </c>
      <c r="B1" s="101" t="s">
        <v>18</v>
      </c>
      <c r="C1" s="9" t="s">
        <v>19</v>
      </c>
    </row>
    <row r="2" spans="1:4" ht="13.5" thickBot="1" x14ac:dyDescent="0.25">
      <c r="A2">
        <v>1</v>
      </c>
      <c r="B2" s="222" t="s">
        <v>20</v>
      </c>
      <c r="D2" s="223" t="s">
        <v>21</v>
      </c>
    </row>
    <row r="3" spans="1:4" ht="13.5" thickBot="1" x14ac:dyDescent="0.25">
      <c r="A3">
        <v>2</v>
      </c>
      <c r="B3" s="224" t="s">
        <v>22</v>
      </c>
      <c r="D3" s="223" t="s">
        <v>23</v>
      </c>
    </row>
    <row r="4" spans="1:4" ht="13.5" thickBot="1" x14ac:dyDescent="0.25">
      <c r="A4">
        <v>3</v>
      </c>
      <c r="B4" s="225" t="s">
        <v>24</v>
      </c>
      <c r="D4" s="223" t="s">
        <v>25</v>
      </c>
    </row>
    <row r="5" spans="1:4" x14ac:dyDescent="0.2">
      <c r="A5">
        <v>4</v>
      </c>
      <c r="B5" s="226" t="s">
        <v>26</v>
      </c>
      <c r="D5" s="223" t="s">
        <v>27</v>
      </c>
    </row>
    <row r="6" spans="1:4" ht="18" x14ac:dyDescent="0.2">
      <c r="A6">
        <v>5</v>
      </c>
      <c r="B6" s="227" t="s">
        <v>28</v>
      </c>
      <c r="D6" s="223" t="s">
        <v>29</v>
      </c>
    </row>
    <row r="7" spans="1:4" ht="76.5" x14ac:dyDescent="0.2">
      <c r="A7">
        <v>6</v>
      </c>
      <c r="B7" s="228" t="s">
        <v>30</v>
      </c>
      <c r="D7" s="223" t="s">
        <v>31</v>
      </c>
    </row>
    <row r="8" spans="1:4" x14ac:dyDescent="0.2">
      <c r="A8">
        <v>7</v>
      </c>
      <c r="B8" s="228" t="s">
        <v>32</v>
      </c>
      <c r="D8" s="223" t="s">
        <v>33</v>
      </c>
    </row>
    <row r="9" spans="1:4" x14ac:dyDescent="0.2">
      <c r="A9">
        <v>8</v>
      </c>
      <c r="B9" s="200" t="s">
        <v>34</v>
      </c>
      <c r="D9" s="223" t="s">
        <v>35</v>
      </c>
    </row>
    <row r="10" spans="1:4" ht="38.25" x14ac:dyDescent="0.2">
      <c r="A10">
        <v>9</v>
      </c>
      <c r="B10" s="228" t="s">
        <v>36</v>
      </c>
      <c r="D10" s="223" t="s">
        <v>37</v>
      </c>
    </row>
    <row r="11" spans="1:4" x14ac:dyDescent="0.2">
      <c r="A11">
        <v>10</v>
      </c>
      <c r="B11" s="229" t="s">
        <v>38</v>
      </c>
      <c r="D11" s="223" t="s">
        <v>39</v>
      </c>
    </row>
    <row r="12" spans="1:4" ht="38.25" x14ac:dyDescent="0.2">
      <c r="A12">
        <v>11</v>
      </c>
      <c r="B12" s="230" t="s">
        <v>40</v>
      </c>
      <c r="D12" s="223" t="s">
        <v>41</v>
      </c>
    </row>
    <row r="13" spans="1:4" ht="54" x14ac:dyDescent="0.2">
      <c r="A13">
        <v>12</v>
      </c>
      <c r="B13" s="201" t="s">
        <v>42</v>
      </c>
      <c r="D13" s="223" t="s">
        <v>43</v>
      </c>
    </row>
    <row r="14" spans="1:4" ht="25.5" x14ac:dyDescent="0.2">
      <c r="A14">
        <v>13</v>
      </c>
      <c r="B14" s="228" t="s">
        <v>44</v>
      </c>
      <c r="D14" s="223" t="s">
        <v>45</v>
      </c>
    </row>
    <row r="15" spans="1:4" ht="25.5" x14ac:dyDescent="0.2">
      <c r="A15">
        <v>14</v>
      </c>
      <c r="B15" s="200" t="s">
        <v>46</v>
      </c>
      <c r="D15" s="223" t="s">
        <v>47</v>
      </c>
    </row>
    <row r="16" spans="1:4" ht="15" x14ac:dyDescent="0.2">
      <c r="A16">
        <v>15</v>
      </c>
      <c r="B16" s="205" t="s">
        <v>48</v>
      </c>
      <c r="D16" s="223" t="s">
        <v>49</v>
      </c>
    </row>
    <row r="17" spans="1:4" x14ac:dyDescent="0.2">
      <c r="A17">
        <v>16</v>
      </c>
      <c r="B17" s="231" t="s">
        <v>50</v>
      </c>
      <c r="D17" t="s">
        <v>51</v>
      </c>
    </row>
    <row r="18" spans="1:4" x14ac:dyDescent="0.2">
      <c r="A18">
        <v>17</v>
      </c>
      <c r="B18" s="232" t="s">
        <v>52</v>
      </c>
      <c r="D18" s="223" t="s">
        <v>53</v>
      </c>
    </row>
    <row r="19" spans="1:4" x14ac:dyDescent="0.2">
      <c r="A19">
        <v>18</v>
      </c>
      <c r="B19" s="233" t="s">
        <v>54</v>
      </c>
      <c r="D19" s="223" t="s">
        <v>55</v>
      </c>
    </row>
    <row r="20" spans="1:4" x14ac:dyDescent="0.2">
      <c r="A20">
        <v>19</v>
      </c>
      <c r="B20" s="232" t="s">
        <v>56</v>
      </c>
      <c r="D20" s="223" t="s">
        <v>57</v>
      </c>
    </row>
    <row r="21" spans="1:4" x14ac:dyDescent="0.2">
      <c r="A21">
        <v>20</v>
      </c>
      <c r="B21" s="233" t="s">
        <v>58</v>
      </c>
      <c r="D21" s="223" t="s">
        <v>59</v>
      </c>
    </row>
    <row r="22" spans="1:4" x14ac:dyDescent="0.2">
      <c r="A22">
        <v>21</v>
      </c>
      <c r="B22" s="232" t="s">
        <v>60</v>
      </c>
      <c r="D22" s="223" t="s">
        <v>61</v>
      </c>
    </row>
    <row r="23" spans="1:4" x14ac:dyDescent="0.2">
      <c r="A23">
        <v>22</v>
      </c>
      <c r="B23" s="231" t="s">
        <v>62</v>
      </c>
      <c r="D23" s="223" t="s">
        <v>63</v>
      </c>
    </row>
    <row r="24" spans="1:4" x14ac:dyDescent="0.2">
      <c r="A24">
        <v>23</v>
      </c>
      <c r="B24" s="234" t="s">
        <v>64</v>
      </c>
      <c r="D24" s="223" t="s">
        <v>65</v>
      </c>
    </row>
    <row r="25" spans="1:4" x14ac:dyDescent="0.2">
      <c r="A25">
        <v>24</v>
      </c>
      <c r="B25" s="231" t="s">
        <v>66</v>
      </c>
      <c r="D25" s="223" t="s">
        <v>67</v>
      </c>
    </row>
    <row r="26" spans="1:4" x14ac:dyDescent="0.2">
      <c r="A26">
        <v>25</v>
      </c>
      <c r="B26" s="234" t="s">
        <v>68</v>
      </c>
      <c r="D26" s="223" t="s">
        <v>69</v>
      </c>
    </row>
    <row r="27" spans="1:4" ht="15.75" x14ac:dyDescent="0.2">
      <c r="A27">
        <v>26</v>
      </c>
      <c r="B27" s="202" t="s">
        <v>70</v>
      </c>
      <c r="D27" s="223" t="s">
        <v>71</v>
      </c>
    </row>
    <row r="28" spans="1:4" ht="63.75" x14ac:dyDescent="0.2">
      <c r="A28">
        <v>27</v>
      </c>
      <c r="B28" s="203" t="s">
        <v>72</v>
      </c>
      <c r="D28" s="223" t="s">
        <v>73</v>
      </c>
    </row>
    <row r="29" spans="1:4" x14ac:dyDescent="0.2">
      <c r="A29">
        <v>28</v>
      </c>
      <c r="B29" s="235" t="s">
        <v>74</v>
      </c>
      <c r="D29" s="223" t="s">
        <v>75</v>
      </c>
    </row>
    <row r="30" spans="1:4" x14ac:dyDescent="0.2">
      <c r="A30">
        <v>29</v>
      </c>
      <c r="B30" s="204" t="s">
        <v>76</v>
      </c>
      <c r="D30" s="223" t="s">
        <v>77</v>
      </c>
    </row>
    <row r="31" spans="1:4" x14ac:dyDescent="0.2">
      <c r="A31">
        <v>30</v>
      </c>
      <c r="B31" s="228" t="s">
        <v>78</v>
      </c>
      <c r="D31" s="223" t="s">
        <v>79</v>
      </c>
    </row>
    <row r="32" spans="1:4" x14ac:dyDescent="0.2">
      <c r="A32">
        <v>31</v>
      </c>
      <c r="B32" s="236" t="s">
        <v>80</v>
      </c>
      <c r="D32" s="223" t="s">
        <v>81</v>
      </c>
    </row>
    <row r="33" spans="1:4" ht="25.5" x14ac:dyDescent="0.2">
      <c r="A33">
        <v>32</v>
      </c>
      <c r="B33" s="228" t="s">
        <v>82</v>
      </c>
      <c r="D33" s="223" t="s">
        <v>83</v>
      </c>
    </row>
    <row r="34" spans="1:4" x14ac:dyDescent="0.2">
      <c r="A34">
        <v>33</v>
      </c>
      <c r="B34" s="228" t="s">
        <v>84</v>
      </c>
      <c r="D34" s="223" t="s">
        <v>85</v>
      </c>
    </row>
    <row r="35" spans="1:4" ht="25.5" x14ac:dyDescent="0.2">
      <c r="A35">
        <v>34</v>
      </c>
      <c r="B35" s="228" t="s">
        <v>86</v>
      </c>
      <c r="D35" s="223" t="s">
        <v>87</v>
      </c>
    </row>
    <row r="36" spans="1:4" ht="25.5" x14ac:dyDescent="0.2">
      <c r="A36">
        <v>35</v>
      </c>
      <c r="B36" s="228" t="s">
        <v>88</v>
      </c>
      <c r="D36" s="223" t="s">
        <v>89</v>
      </c>
    </row>
    <row r="37" spans="1:4" ht="25.5" x14ac:dyDescent="0.2">
      <c r="A37">
        <v>36</v>
      </c>
      <c r="B37" s="228" t="s">
        <v>90</v>
      </c>
      <c r="D37" s="223" t="s">
        <v>91</v>
      </c>
    </row>
    <row r="38" spans="1:4" x14ac:dyDescent="0.2">
      <c r="A38">
        <v>37</v>
      </c>
      <c r="B38" s="228" t="s">
        <v>92</v>
      </c>
      <c r="D38" s="223" t="s">
        <v>93</v>
      </c>
    </row>
    <row r="39" spans="1:4" ht="76.5" x14ac:dyDescent="0.2">
      <c r="A39">
        <v>38</v>
      </c>
      <c r="B39" s="207" t="s">
        <v>94</v>
      </c>
      <c r="D39" s="223" t="s">
        <v>95</v>
      </c>
    </row>
    <row r="40" spans="1:4" ht="90" thickBot="1" x14ac:dyDescent="0.25">
      <c r="A40">
        <v>39</v>
      </c>
      <c r="B40" s="207" t="s">
        <v>96</v>
      </c>
      <c r="D40" s="223" t="s">
        <v>97</v>
      </c>
    </row>
    <row r="41" spans="1:4" ht="128.25" thickBot="1" x14ac:dyDescent="0.25">
      <c r="A41">
        <v>40</v>
      </c>
      <c r="B41" s="206" t="s">
        <v>98</v>
      </c>
      <c r="D41" s="223" t="s">
        <v>99</v>
      </c>
    </row>
    <row r="42" spans="1:4" ht="15.75" x14ac:dyDescent="0.2">
      <c r="A42">
        <v>41</v>
      </c>
      <c r="B42" s="202" t="s">
        <v>100</v>
      </c>
      <c r="D42" s="223" t="s">
        <v>101</v>
      </c>
    </row>
    <row r="43" spans="1:4" ht="13.5" thickBot="1" x14ac:dyDescent="0.25">
      <c r="A43">
        <v>42</v>
      </c>
      <c r="B43" s="237" t="s">
        <v>102</v>
      </c>
      <c r="D43" s="223" t="s">
        <v>103</v>
      </c>
    </row>
    <row r="44" spans="1:4" x14ac:dyDescent="0.2">
      <c r="A44">
        <v>43</v>
      </c>
      <c r="B44" s="238" t="s">
        <v>104</v>
      </c>
      <c r="D44" s="223" t="s">
        <v>105</v>
      </c>
    </row>
    <row r="45" spans="1:4" x14ac:dyDescent="0.2">
      <c r="A45">
        <v>44</v>
      </c>
      <c r="B45" s="239" t="s">
        <v>106</v>
      </c>
      <c r="D45" s="223" t="s">
        <v>107</v>
      </c>
    </row>
    <row r="46" spans="1:4" x14ac:dyDescent="0.2">
      <c r="A46">
        <v>45</v>
      </c>
      <c r="B46" s="239" t="s">
        <v>108</v>
      </c>
      <c r="D46" s="223" t="s">
        <v>109</v>
      </c>
    </row>
    <row r="47" spans="1:4" ht="13.5" thickBot="1" x14ac:dyDescent="0.25">
      <c r="A47">
        <v>46</v>
      </c>
      <c r="B47" s="240" t="s">
        <v>110</v>
      </c>
      <c r="D47" s="223" t="s">
        <v>111</v>
      </c>
    </row>
    <row r="48" spans="1:4" ht="13.5" thickBot="1" x14ac:dyDescent="0.25">
      <c r="A48">
        <v>47</v>
      </c>
      <c r="B48" s="222" t="s">
        <v>112</v>
      </c>
      <c r="D48" s="223" t="s">
        <v>113</v>
      </c>
    </row>
    <row r="49" spans="1:4" ht="13.5" thickBot="1" x14ac:dyDescent="0.25">
      <c r="A49">
        <v>48</v>
      </c>
      <c r="B49" s="225" t="s">
        <v>114</v>
      </c>
      <c r="D49" s="223" t="s">
        <v>115</v>
      </c>
    </row>
    <row r="50" spans="1:4" ht="18" x14ac:dyDescent="0.2">
      <c r="A50">
        <v>49</v>
      </c>
      <c r="B50" s="182" t="s">
        <v>116</v>
      </c>
      <c r="D50" s="223" t="s">
        <v>117</v>
      </c>
    </row>
    <row r="51" spans="1:4" ht="15.75" x14ac:dyDescent="0.2">
      <c r="A51">
        <v>50</v>
      </c>
      <c r="B51" s="214" t="s">
        <v>118</v>
      </c>
      <c r="D51" s="223" t="s">
        <v>119</v>
      </c>
    </row>
    <row r="52" spans="1:4" ht="45" x14ac:dyDescent="0.2">
      <c r="A52">
        <v>51</v>
      </c>
      <c r="B52" s="181" t="s">
        <v>120</v>
      </c>
      <c r="D52" s="223" t="s">
        <v>121</v>
      </c>
    </row>
    <row r="53" spans="1:4" x14ac:dyDescent="0.2">
      <c r="A53">
        <v>52</v>
      </c>
      <c r="B53" s="217" t="s">
        <v>122</v>
      </c>
      <c r="D53" s="223" t="s">
        <v>123</v>
      </c>
    </row>
    <row r="54" spans="1:4" ht="15.75" x14ac:dyDescent="0.2">
      <c r="A54">
        <v>53</v>
      </c>
      <c r="B54" s="214" t="s">
        <v>124</v>
      </c>
      <c r="D54" s="223" t="s">
        <v>125</v>
      </c>
    </row>
    <row r="55" spans="1:4" ht="25.5" x14ac:dyDescent="0.2">
      <c r="A55">
        <v>54</v>
      </c>
      <c r="B55" s="216" t="s">
        <v>126</v>
      </c>
      <c r="D55" s="223" t="s">
        <v>127</v>
      </c>
    </row>
    <row r="56" spans="1:4" x14ac:dyDescent="0.2">
      <c r="A56">
        <v>55</v>
      </c>
      <c r="B56" s="208" t="s">
        <v>128</v>
      </c>
      <c r="D56" s="223" t="s">
        <v>129</v>
      </c>
    </row>
    <row r="57" spans="1:4" ht="56.25" x14ac:dyDescent="0.2">
      <c r="A57">
        <v>56</v>
      </c>
      <c r="B57" s="181" t="s">
        <v>130</v>
      </c>
      <c r="D57" s="223" t="s">
        <v>131</v>
      </c>
    </row>
    <row r="58" spans="1:4" x14ac:dyDescent="0.2">
      <c r="A58">
        <v>57</v>
      </c>
      <c r="B58" s="241" t="s">
        <v>132</v>
      </c>
      <c r="D58" s="223" t="s">
        <v>133</v>
      </c>
    </row>
    <row r="59" spans="1:4" x14ac:dyDescent="0.2">
      <c r="A59">
        <v>58</v>
      </c>
      <c r="B59" s="241" t="s">
        <v>134</v>
      </c>
      <c r="D59" s="223" t="s">
        <v>135</v>
      </c>
    </row>
    <row r="60" spans="1:4" x14ac:dyDescent="0.2">
      <c r="A60">
        <v>59</v>
      </c>
      <c r="B60" s="219" t="s">
        <v>136</v>
      </c>
      <c r="D60" s="223" t="s">
        <v>137</v>
      </c>
    </row>
    <row r="61" spans="1:4" ht="52.5" x14ac:dyDescent="0.2">
      <c r="A61">
        <v>60</v>
      </c>
      <c r="B61" s="218" t="s">
        <v>138</v>
      </c>
      <c r="D61" s="223" t="s">
        <v>139</v>
      </c>
    </row>
    <row r="62" spans="1:4" ht="42" x14ac:dyDescent="0.2">
      <c r="A62">
        <v>61</v>
      </c>
      <c r="B62" s="213" t="s">
        <v>140</v>
      </c>
      <c r="D62" s="223" t="s">
        <v>141</v>
      </c>
    </row>
    <row r="63" spans="1:4" ht="22.5" x14ac:dyDescent="0.2">
      <c r="A63">
        <v>62</v>
      </c>
      <c r="B63" s="215" t="s">
        <v>142</v>
      </c>
      <c r="D63" s="223" t="s">
        <v>143</v>
      </c>
    </row>
    <row r="64" spans="1:4" ht="45" x14ac:dyDescent="0.2">
      <c r="A64">
        <v>63</v>
      </c>
      <c r="B64" s="215" t="s">
        <v>144</v>
      </c>
      <c r="D64" s="223" t="s">
        <v>145</v>
      </c>
    </row>
    <row r="65" spans="1:4" x14ac:dyDescent="0.2">
      <c r="A65">
        <v>64</v>
      </c>
      <c r="B65" s="212" t="s">
        <v>146</v>
      </c>
      <c r="D65" s="223" t="s">
        <v>147</v>
      </c>
    </row>
    <row r="66" spans="1:4" ht="22.5" x14ac:dyDescent="0.2">
      <c r="A66">
        <v>65</v>
      </c>
      <c r="B66" s="212" t="s">
        <v>148</v>
      </c>
      <c r="D66" s="223" t="s">
        <v>149</v>
      </c>
    </row>
    <row r="67" spans="1:4" x14ac:dyDescent="0.2">
      <c r="A67">
        <v>66</v>
      </c>
      <c r="B67" s="212" t="s">
        <v>150</v>
      </c>
      <c r="D67" s="223" t="s">
        <v>151</v>
      </c>
    </row>
    <row r="68" spans="1:4" x14ac:dyDescent="0.2">
      <c r="A68">
        <v>67</v>
      </c>
      <c r="B68" s="242" t="s">
        <v>152</v>
      </c>
      <c r="D68" s="223" t="s">
        <v>153</v>
      </c>
    </row>
    <row r="69" spans="1:4" ht="45" x14ac:dyDescent="0.2">
      <c r="A69">
        <v>68</v>
      </c>
      <c r="B69" s="221" t="s">
        <v>154</v>
      </c>
      <c r="D69" s="223" t="s">
        <v>155</v>
      </c>
    </row>
    <row r="70" spans="1:4" x14ac:dyDescent="0.2">
      <c r="A70">
        <v>69</v>
      </c>
      <c r="B70" s="243" t="s">
        <v>156</v>
      </c>
      <c r="D70" s="223" t="s">
        <v>157</v>
      </c>
    </row>
    <row r="71" spans="1:4" x14ac:dyDescent="0.2">
      <c r="A71">
        <v>70</v>
      </c>
      <c r="B71" s="210" t="s">
        <v>158</v>
      </c>
      <c r="D71" s="223" t="s">
        <v>159</v>
      </c>
    </row>
    <row r="72" spans="1:4" ht="33.75" x14ac:dyDescent="0.2">
      <c r="A72">
        <v>71</v>
      </c>
      <c r="B72" s="177" t="s">
        <v>160</v>
      </c>
      <c r="D72" s="223" t="s">
        <v>161</v>
      </c>
    </row>
    <row r="73" spans="1:4" ht="56.25" x14ac:dyDescent="0.2">
      <c r="A73">
        <v>72</v>
      </c>
      <c r="B73" s="177" t="s">
        <v>162</v>
      </c>
      <c r="D73" s="223" t="s">
        <v>163</v>
      </c>
    </row>
    <row r="74" spans="1:4" ht="22.5" x14ac:dyDescent="0.2">
      <c r="A74">
        <v>73</v>
      </c>
      <c r="B74" s="177" t="s">
        <v>164</v>
      </c>
      <c r="D74" s="223" t="s">
        <v>165</v>
      </c>
    </row>
    <row r="75" spans="1:4" ht="33.75" x14ac:dyDescent="0.2">
      <c r="A75">
        <v>74</v>
      </c>
      <c r="B75" s="177" t="s">
        <v>166</v>
      </c>
      <c r="D75" s="223" t="s">
        <v>167</v>
      </c>
    </row>
    <row r="76" spans="1:4" ht="33.75" x14ac:dyDescent="0.2">
      <c r="A76">
        <v>75</v>
      </c>
      <c r="B76" s="177" t="s">
        <v>168</v>
      </c>
      <c r="D76" s="223" t="s">
        <v>169</v>
      </c>
    </row>
    <row r="77" spans="1:4" x14ac:dyDescent="0.2">
      <c r="A77">
        <v>76</v>
      </c>
      <c r="B77" s="244" t="s">
        <v>170</v>
      </c>
      <c r="D77" s="223" t="s">
        <v>171</v>
      </c>
    </row>
    <row r="78" spans="1:4" ht="45" x14ac:dyDescent="0.2">
      <c r="A78">
        <v>77</v>
      </c>
      <c r="B78" s="209" t="s">
        <v>172</v>
      </c>
      <c r="D78" s="223" t="s">
        <v>173</v>
      </c>
    </row>
    <row r="79" spans="1:4" ht="56.25" x14ac:dyDescent="0.2">
      <c r="A79">
        <v>78</v>
      </c>
      <c r="B79" s="177" t="s">
        <v>174</v>
      </c>
      <c r="D79" s="223" t="s">
        <v>175</v>
      </c>
    </row>
    <row r="80" spans="1:4" x14ac:dyDescent="0.2">
      <c r="A80">
        <v>79</v>
      </c>
      <c r="B80" s="177" t="s">
        <v>176</v>
      </c>
      <c r="D80" s="223" t="s">
        <v>177</v>
      </c>
    </row>
    <row r="81" spans="1:4" ht="22.5" x14ac:dyDescent="0.2">
      <c r="A81">
        <v>80</v>
      </c>
      <c r="B81" s="177" t="s">
        <v>178</v>
      </c>
      <c r="D81" s="223" t="s">
        <v>179</v>
      </c>
    </row>
    <row r="82" spans="1:4" ht="33.75" x14ac:dyDescent="0.2">
      <c r="A82">
        <v>81</v>
      </c>
      <c r="B82" s="177" t="s">
        <v>180</v>
      </c>
      <c r="D82" s="223" t="s">
        <v>181</v>
      </c>
    </row>
    <row r="83" spans="1:4" ht="56.25" x14ac:dyDescent="0.2">
      <c r="A83">
        <v>82</v>
      </c>
      <c r="B83" s="177" t="s">
        <v>182</v>
      </c>
      <c r="D83" s="223" t="s">
        <v>183</v>
      </c>
    </row>
    <row r="84" spans="1:4" ht="33.75" x14ac:dyDescent="0.2">
      <c r="A84">
        <v>83</v>
      </c>
      <c r="B84" s="177" t="s">
        <v>184</v>
      </c>
      <c r="D84" s="223" t="s">
        <v>185</v>
      </c>
    </row>
    <row r="85" spans="1:4" ht="22.5" x14ac:dyDescent="0.2">
      <c r="A85">
        <v>84</v>
      </c>
      <c r="B85" s="177" t="s">
        <v>186</v>
      </c>
      <c r="D85" s="223" t="s">
        <v>187</v>
      </c>
    </row>
    <row r="86" spans="1:4" x14ac:dyDescent="0.2">
      <c r="A86">
        <v>85</v>
      </c>
      <c r="B86" s="241" t="s">
        <v>188</v>
      </c>
      <c r="D86" s="223" t="s">
        <v>189</v>
      </c>
    </row>
    <row r="87" spans="1:4" ht="23.25" thickBot="1" x14ac:dyDescent="0.25">
      <c r="A87">
        <v>86</v>
      </c>
      <c r="B87" s="211" t="s">
        <v>190</v>
      </c>
      <c r="D87" s="223" t="s">
        <v>191</v>
      </c>
    </row>
    <row r="88" spans="1:4" ht="15.75" thickBot="1" x14ac:dyDescent="0.25">
      <c r="A88">
        <v>87</v>
      </c>
      <c r="B88" s="245" t="s">
        <v>192</v>
      </c>
      <c r="D88" s="223" t="s">
        <v>193</v>
      </c>
    </row>
    <row r="89" spans="1:4" ht="13.5" thickBot="1" x14ac:dyDescent="0.25">
      <c r="A89">
        <v>88</v>
      </c>
      <c r="B89" s="246" t="s">
        <v>194</v>
      </c>
      <c r="D89" s="223" t="s">
        <v>195</v>
      </c>
    </row>
    <row r="90" spans="1:4" ht="13.5" thickBot="1" x14ac:dyDescent="0.25">
      <c r="A90">
        <v>89</v>
      </c>
      <c r="B90" s="247" t="s">
        <v>196</v>
      </c>
      <c r="D90" s="223" t="s">
        <v>197</v>
      </c>
    </row>
    <row r="91" spans="1:4" ht="13.5" thickBot="1" x14ac:dyDescent="0.25">
      <c r="A91">
        <v>90</v>
      </c>
      <c r="B91" s="248" t="s">
        <v>198</v>
      </c>
      <c r="D91" s="223" t="s">
        <v>199</v>
      </c>
    </row>
    <row r="92" spans="1:4" x14ac:dyDescent="0.2">
      <c r="A92">
        <v>91</v>
      </c>
      <c r="B92" s="248" t="s">
        <v>200</v>
      </c>
      <c r="D92" s="223" t="s">
        <v>201</v>
      </c>
    </row>
    <row r="93" spans="1:4" x14ac:dyDescent="0.2">
      <c r="A93">
        <v>92</v>
      </c>
      <c r="B93" s="249" t="s">
        <v>202</v>
      </c>
      <c r="D93" s="223" t="s">
        <v>203</v>
      </c>
    </row>
    <row r="94" spans="1:4" x14ac:dyDescent="0.2">
      <c r="A94">
        <v>93</v>
      </c>
      <c r="B94" s="250" t="s">
        <v>204</v>
      </c>
      <c r="D94" s="223" t="s">
        <v>205</v>
      </c>
    </row>
    <row r="95" spans="1:4" ht="13.5" thickBot="1" x14ac:dyDescent="0.25">
      <c r="A95">
        <v>94</v>
      </c>
      <c r="B95" s="251" t="s">
        <v>206</v>
      </c>
      <c r="D95" s="223" t="s">
        <v>207</v>
      </c>
    </row>
    <row r="96" spans="1:4" x14ac:dyDescent="0.2">
      <c r="A96">
        <v>95</v>
      </c>
      <c r="B96" s="237" t="s">
        <v>208</v>
      </c>
      <c r="D96" s="223" t="s">
        <v>209</v>
      </c>
    </row>
    <row r="97" spans="1:4" x14ac:dyDescent="0.2">
      <c r="A97">
        <v>96</v>
      </c>
      <c r="B97" s="241" t="s">
        <v>210</v>
      </c>
      <c r="D97" s="223" t="s">
        <v>211</v>
      </c>
    </row>
    <row r="98" spans="1:4" ht="23.25" thickBot="1" x14ac:dyDescent="0.25">
      <c r="A98">
        <v>97</v>
      </c>
      <c r="B98" s="211" t="s">
        <v>212</v>
      </c>
      <c r="D98" s="223" t="s">
        <v>213</v>
      </c>
    </row>
    <row r="99" spans="1:4" ht="117" x14ac:dyDescent="0.2">
      <c r="A99">
        <v>98</v>
      </c>
      <c r="B99" s="245" t="s">
        <v>214</v>
      </c>
      <c r="D99" s="223" t="s">
        <v>215</v>
      </c>
    </row>
    <row r="100" spans="1:4" x14ac:dyDescent="0.2">
      <c r="A100">
        <v>99</v>
      </c>
      <c r="B100" s="241" t="s">
        <v>216</v>
      </c>
      <c r="D100" s="223" t="s">
        <v>217</v>
      </c>
    </row>
    <row r="101" spans="1:4" ht="23.25" thickBot="1" x14ac:dyDescent="0.25">
      <c r="A101">
        <v>100</v>
      </c>
      <c r="B101" s="211" t="s">
        <v>218</v>
      </c>
      <c r="D101" s="223" t="s">
        <v>219</v>
      </c>
    </row>
    <row r="102" spans="1:4" ht="16.5" thickBot="1" x14ac:dyDescent="0.25">
      <c r="A102">
        <v>101</v>
      </c>
      <c r="B102" s="252" t="s">
        <v>220</v>
      </c>
      <c r="D102" s="223" t="s">
        <v>221</v>
      </c>
    </row>
    <row r="103" spans="1:4" ht="13.5" thickBot="1" x14ac:dyDescent="0.25">
      <c r="A103">
        <v>102</v>
      </c>
      <c r="B103" s="247" t="s">
        <v>222</v>
      </c>
      <c r="D103" s="223" t="s">
        <v>223</v>
      </c>
    </row>
    <row r="104" spans="1:4" ht="13.5" thickBot="1" x14ac:dyDescent="0.25">
      <c r="A104">
        <v>103</v>
      </c>
      <c r="B104" s="253" t="s">
        <v>224</v>
      </c>
      <c r="D104" s="223" t="s">
        <v>225</v>
      </c>
    </row>
    <row r="105" spans="1:4" x14ac:dyDescent="0.2">
      <c r="A105">
        <v>104</v>
      </c>
      <c r="B105" s="247" t="s">
        <v>226</v>
      </c>
      <c r="D105" s="223" t="s">
        <v>227</v>
      </c>
    </row>
    <row r="106" spans="1:4" x14ac:dyDescent="0.2">
      <c r="A106">
        <v>105</v>
      </c>
      <c r="B106" s="254" t="s">
        <v>228</v>
      </c>
      <c r="D106" s="223" t="s">
        <v>229</v>
      </c>
    </row>
    <row r="107" spans="1:4" x14ac:dyDescent="0.2">
      <c r="A107">
        <v>106</v>
      </c>
      <c r="B107" s="241" t="s">
        <v>230</v>
      </c>
      <c r="D107" s="223" t="s">
        <v>231</v>
      </c>
    </row>
    <row r="108" spans="1:4" ht="23.25" thickBot="1" x14ac:dyDescent="0.25">
      <c r="A108">
        <v>107</v>
      </c>
      <c r="B108" s="211" t="s">
        <v>232</v>
      </c>
      <c r="D108" s="223" t="s">
        <v>233</v>
      </c>
    </row>
    <row r="109" spans="1:4" ht="90.75" x14ac:dyDescent="0.2">
      <c r="A109">
        <v>108</v>
      </c>
      <c r="B109" s="252" t="s">
        <v>234</v>
      </c>
      <c r="D109" s="223" t="s">
        <v>235</v>
      </c>
    </row>
    <row r="110" spans="1:4" x14ac:dyDescent="0.2">
      <c r="A110">
        <v>109</v>
      </c>
      <c r="B110" s="208" t="s">
        <v>236</v>
      </c>
      <c r="D110" s="223" t="s">
        <v>237</v>
      </c>
    </row>
    <row r="111" spans="1:4" x14ac:dyDescent="0.2">
      <c r="A111">
        <v>110</v>
      </c>
      <c r="B111" s="220" t="s">
        <v>238</v>
      </c>
      <c r="D111" s="223" t="s">
        <v>239</v>
      </c>
    </row>
    <row r="112" spans="1:4" x14ac:dyDescent="0.2">
      <c r="A112">
        <v>111</v>
      </c>
      <c r="B112" s="220" t="s">
        <v>240</v>
      </c>
      <c r="D112" s="223" t="s">
        <v>241</v>
      </c>
    </row>
    <row r="113" spans="1:4" ht="22.5" x14ac:dyDescent="0.2">
      <c r="A113">
        <v>112</v>
      </c>
      <c r="B113" s="181" t="s">
        <v>242</v>
      </c>
      <c r="D113" s="223" t="s">
        <v>243</v>
      </c>
    </row>
    <row r="114" spans="1:4" x14ac:dyDescent="0.2">
      <c r="A114">
        <v>113</v>
      </c>
      <c r="B114" s="237" t="s">
        <v>244</v>
      </c>
      <c r="D114" s="223" t="s">
        <v>245</v>
      </c>
    </row>
    <row r="115" spans="1:4" x14ac:dyDescent="0.2">
      <c r="A115">
        <v>114</v>
      </c>
      <c r="B115" s="237" t="s">
        <v>246</v>
      </c>
      <c r="D115" s="223" t="s">
        <v>247</v>
      </c>
    </row>
    <row r="116" spans="1:4" x14ac:dyDescent="0.2">
      <c r="A116">
        <v>115</v>
      </c>
      <c r="B116" s="237" t="s">
        <v>248</v>
      </c>
      <c r="D116" s="223" t="s">
        <v>249</v>
      </c>
    </row>
    <row r="117" spans="1:4" x14ac:dyDescent="0.2">
      <c r="A117">
        <v>116</v>
      </c>
      <c r="B117" s="208" t="s">
        <v>250</v>
      </c>
      <c r="D117" s="223" t="s">
        <v>251</v>
      </c>
    </row>
    <row r="118" spans="1:4" x14ac:dyDescent="0.2">
      <c r="A118">
        <v>117</v>
      </c>
      <c r="B118" s="181" t="s">
        <v>252</v>
      </c>
      <c r="D118" s="223" t="s">
        <v>253</v>
      </c>
    </row>
    <row r="119" spans="1:4" x14ac:dyDescent="0.2">
      <c r="A119">
        <v>118</v>
      </c>
      <c r="B119" s="255" t="s">
        <v>254</v>
      </c>
      <c r="D119" s="223" t="s">
        <v>255</v>
      </c>
    </row>
    <row r="120" spans="1:4" ht="23.25" x14ac:dyDescent="0.35">
      <c r="A120">
        <v>119</v>
      </c>
      <c r="B120" s="256" t="s">
        <v>256</v>
      </c>
      <c r="D120" s="223" t="s">
        <v>257</v>
      </c>
    </row>
    <row r="121" spans="1:4" ht="13.5" thickBot="1" x14ac:dyDescent="0.25">
      <c r="A121">
        <v>120</v>
      </c>
      <c r="B121" s="174" t="s">
        <v>258</v>
      </c>
      <c r="D121" s="223" t="s">
        <v>259</v>
      </c>
    </row>
    <row r="122" spans="1:4" ht="13.5" thickBot="1" x14ac:dyDescent="0.25">
      <c r="A122">
        <v>121</v>
      </c>
      <c r="B122" s="257" t="s">
        <v>260</v>
      </c>
      <c r="D122" s="223" t="s">
        <v>261</v>
      </c>
    </row>
    <row r="123" spans="1:4" x14ac:dyDescent="0.2">
      <c r="A123">
        <v>122</v>
      </c>
      <c r="B123" s="20">
        <v>45313</v>
      </c>
      <c r="D123" s="223" t="s">
        <v>262</v>
      </c>
    </row>
    <row r="124" spans="1:4" x14ac:dyDescent="0.2">
      <c r="A124">
        <v>123</v>
      </c>
      <c r="B124" s="258" t="s">
        <v>263</v>
      </c>
      <c r="D124" s="223" t="s">
        <v>264</v>
      </c>
    </row>
    <row r="125" spans="1:4" x14ac:dyDescent="0.2">
      <c r="A125">
        <v>124</v>
      </c>
      <c r="B125" s="259" t="s">
        <v>265</v>
      </c>
      <c r="D125" s="223" t="s">
        <v>266</v>
      </c>
    </row>
  </sheetData>
  <sheetProtection sheet="1" objects="1" scenarios="1" formatCells="0" formatColumns="0" formatRows="0"/>
  <autoFilter ref="A1:C1" xr:uid="{00000000-0009-0000-0000-000004000000}"/>
  <phoneticPr fontId="33" type="noConversion"/>
  <dataValidations count="2">
    <dataValidation type="list" allowBlank="1" showInputMessage="1" showErrorMessage="1" sqref="B122" xr:uid="{00000000-0002-0000-0400-000000000000}">
      <formula1>$A$8:$A$19</formula1>
    </dataValidation>
    <dataValidation type="list" allowBlank="1" showInputMessage="1" showErrorMessage="1" sqref="B123" xr:uid="{00000000-0002-0000-0400-000001000000}">
      <formula1>$A$22:$A$30</formula1>
    </dataValidation>
  </dataValidations>
  <hyperlinks>
    <hyperlink ref="B4" location="JUMP_I_Top" display="JUMP_I_Top" xr:uid="{00000000-0004-0000-0400-000000000000}"/>
    <hyperlink ref="B5" location="JUMP_b_Guidelines_Top" display="Top of sheet" xr:uid="{00000000-0004-0000-0400-000001000000}"/>
    <hyperlink ref="B9" r:id="rId1" display="http://ec.europa.eu/clima/documentation/ets/docs/decision_benchmarking_15_dec_en.pdf. " xr:uid="{00000000-0004-0000-0400-000002000000}"/>
    <hyperlink ref="B11" r:id="rId2" display="https://eur-lex.europa.eu/eli/reg_impl/2018/2066/2021-01-01" xr:uid="{00000000-0004-0000-0400-000003000000}"/>
    <hyperlink ref="B15" r:id="rId3" xr:uid="{00000000-0004-0000-0400-000004000000}"/>
    <hyperlink ref="B19" r:id="rId4" xr:uid="{00000000-0004-0000-0400-000005000000}"/>
    <hyperlink ref="B21" r:id="rId5" display="http://ec.europa.eu/clima/policies/ets/index_en.htm" xr:uid="{00000000-0004-0000-0400-000006000000}"/>
    <hyperlink ref="B49" location="JUMP_b_Guidelines_Top" display="JUMP_b_Guidelines_Top" xr:uid="{00000000-0004-0000-0400-000007000000}"/>
  </hyperlinks>
  <pageMargins left="0.7" right="0.7" top="0.78740157499999996" bottom="0.78740157499999996" header="0.3" footer="0.3"/>
  <pageSetup paperSize="132" orientation="portrait" r:id="rId6"/>
  <headerFooter>
    <oddHeader>&amp;L&amp;F, &amp;A&amp;R&amp;D, &amp;T</oddHeader>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8">
    <tabColor indexed="17"/>
    <pageSetUpPr fitToPage="1"/>
  </sheetPr>
  <dimension ref="A1:E92"/>
  <sheetViews>
    <sheetView workbookViewId="0">
      <selection activeCell="B4" sqref="B4"/>
    </sheetView>
  </sheetViews>
  <sheetFormatPr defaultColWidth="11.42578125" defaultRowHeight="12.75" x14ac:dyDescent="0.2"/>
  <cols>
    <col min="1" max="1" width="17.140625" customWidth="1"/>
    <col min="2" max="2" width="34.7109375" customWidth="1"/>
    <col min="3" max="3" width="15.140625" customWidth="1"/>
  </cols>
  <sheetData>
    <row r="1" spans="1:5" ht="13.5" thickBot="1" x14ac:dyDescent="0.25">
      <c r="A1" s="12" t="s">
        <v>267</v>
      </c>
    </row>
    <row r="2" spans="1:5" ht="13.5" thickBot="1" x14ac:dyDescent="0.25">
      <c r="A2" s="18" t="s">
        <v>268</v>
      </c>
      <c r="B2" s="68" t="s">
        <v>260</v>
      </c>
    </row>
    <row r="3" spans="1:5" ht="13.5" thickBot="1" x14ac:dyDescent="0.25">
      <c r="A3" s="19" t="s">
        <v>269</v>
      </c>
      <c r="B3" s="20">
        <v>45313</v>
      </c>
      <c r="C3" s="21" t="str">
        <f>IF(ISNUMBER(MATCH(B3,A22:A30,0)),VLOOKUP(B3,A22:B30,2,FALSE),"---")</f>
        <v>ETS2_unreasonable_costs_tool_COM_en_220124.xls</v>
      </c>
      <c r="D3" s="22"/>
      <c r="E3" s="23"/>
    </row>
    <row r="4" spans="1:5" x14ac:dyDescent="0.2">
      <c r="A4" s="24" t="s">
        <v>270</v>
      </c>
      <c r="B4" s="25" t="s">
        <v>271</v>
      </c>
    </row>
    <row r="5" spans="1:5" ht="13.5" thickBot="1" x14ac:dyDescent="0.25">
      <c r="A5" s="26" t="s">
        <v>272</v>
      </c>
      <c r="B5" s="27" t="s">
        <v>273</v>
      </c>
    </row>
    <row r="7" spans="1:5" x14ac:dyDescent="0.2">
      <c r="A7" s="12" t="s">
        <v>274</v>
      </c>
    </row>
    <row r="8" spans="1:5" x14ac:dyDescent="0.2">
      <c r="A8" s="69" t="s">
        <v>260</v>
      </c>
      <c r="B8" s="55"/>
      <c r="C8" s="69" t="s">
        <v>263</v>
      </c>
    </row>
    <row r="9" spans="1:5" x14ac:dyDescent="0.2">
      <c r="A9" s="55"/>
      <c r="B9" s="55"/>
      <c r="C9" s="55"/>
    </row>
    <row r="10" spans="1:5" x14ac:dyDescent="0.2">
      <c r="A10" s="55"/>
      <c r="B10" s="55"/>
      <c r="C10" s="55"/>
    </row>
    <row r="11" spans="1:5" x14ac:dyDescent="0.2">
      <c r="A11" s="69"/>
      <c r="B11" s="55"/>
      <c r="C11" s="69"/>
    </row>
    <row r="12" spans="1:5" x14ac:dyDescent="0.2">
      <c r="A12" s="55"/>
      <c r="B12" s="55"/>
      <c r="C12" s="55"/>
    </row>
    <row r="13" spans="1:5" x14ac:dyDescent="0.2">
      <c r="A13" s="55"/>
      <c r="B13" s="55"/>
      <c r="C13" s="55"/>
    </row>
    <row r="14" spans="1:5" x14ac:dyDescent="0.2">
      <c r="A14" s="55"/>
      <c r="B14" s="55"/>
      <c r="C14" s="55"/>
    </row>
    <row r="15" spans="1:5" x14ac:dyDescent="0.2">
      <c r="A15" s="69"/>
      <c r="B15" s="55"/>
      <c r="C15" s="69"/>
    </row>
    <row r="16" spans="1:5" x14ac:dyDescent="0.2">
      <c r="A16" s="69"/>
      <c r="B16" s="55"/>
      <c r="C16" s="69"/>
    </row>
    <row r="17" spans="1:4" x14ac:dyDescent="0.2">
      <c r="A17" s="69"/>
      <c r="B17" s="55"/>
      <c r="C17" s="69"/>
    </row>
    <row r="18" spans="1:4" x14ac:dyDescent="0.2">
      <c r="A18" s="69"/>
      <c r="B18" s="55"/>
      <c r="C18" s="69"/>
    </row>
    <row r="19" spans="1:4" x14ac:dyDescent="0.2">
      <c r="A19" s="69"/>
      <c r="B19" s="55"/>
      <c r="C19" s="69"/>
    </row>
    <row r="21" spans="1:4" x14ac:dyDescent="0.2">
      <c r="A21" s="28" t="s">
        <v>275</v>
      </c>
      <c r="B21" s="29" t="s">
        <v>276</v>
      </c>
      <c r="C21" s="29" t="s">
        <v>277</v>
      </c>
      <c r="D21" s="30"/>
    </row>
    <row r="22" spans="1:4" x14ac:dyDescent="0.2">
      <c r="A22" s="95">
        <v>45313</v>
      </c>
      <c r="B22" s="31" t="str">
        <f>IF(ISBLANK($A22),"---", VLOOKUP($B$2,$A$8:$C$19,3,0) &amp; "_" &amp; VLOOKUP($B$4,$A$33:$B$65,2,0)&amp;"_"&amp;VLOOKUP($B$5,$A$68:$B$92,2,0)&amp;"_"&amp; TEXT(DAY($A22),"0#")&amp; TEXT(MONTH($A22),"0#")&amp; TEXT(YEAR($A22)-2000,"0#")&amp;".xls")</f>
        <v>ETS2_unreasonable_costs_tool_COM_en_220124.xls</v>
      </c>
      <c r="C22" s="62" t="str">
        <f>Translations!$B$125</f>
        <v>Final version for publication</v>
      </c>
      <c r="D22" s="32"/>
    </row>
    <row r="23" spans="1:4" x14ac:dyDescent="0.2">
      <c r="A23" s="33"/>
      <c r="B23" s="34" t="str">
        <f t="shared" ref="B23:B30" si="0">IF(ISBLANK($A23),"---", VLOOKUP($B$2,$A$8:$C$19,3,0) &amp; "_" &amp; VLOOKUP($B$4,$A$33:$B$65,2,0)&amp;"_"&amp;VLOOKUP($B$5,$A$68:$B$92,2,0)&amp;"_"&amp; TEXT(DAY($A23),"0#")&amp; TEXT(MONTH($A23),"0#")&amp; TEXT(YEAR($A23)-2000,"0#")&amp;".xls")</f>
        <v>---</v>
      </c>
      <c r="C23" s="94"/>
      <c r="D23" s="35"/>
    </row>
    <row r="24" spans="1:4" x14ac:dyDescent="0.2">
      <c r="A24" s="33"/>
      <c r="B24" s="34" t="str">
        <f t="shared" si="0"/>
        <v>---</v>
      </c>
      <c r="C24" s="94"/>
      <c r="D24" s="35"/>
    </row>
    <row r="25" spans="1:4" x14ac:dyDescent="0.2">
      <c r="A25" s="33"/>
      <c r="B25" s="34" t="str">
        <f t="shared" si="0"/>
        <v>---</v>
      </c>
      <c r="C25" s="34"/>
      <c r="D25" s="35"/>
    </row>
    <row r="26" spans="1:4" x14ac:dyDescent="0.2">
      <c r="A26" s="33"/>
      <c r="B26" s="34" t="str">
        <f t="shared" si="0"/>
        <v>---</v>
      </c>
      <c r="C26" s="94"/>
      <c r="D26" s="35"/>
    </row>
    <row r="27" spans="1:4" x14ac:dyDescent="0.2">
      <c r="A27" s="33"/>
      <c r="B27" s="34" t="str">
        <f t="shared" si="0"/>
        <v>---</v>
      </c>
      <c r="C27" s="34"/>
      <c r="D27" s="35"/>
    </row>
    <row r="28" spans="1:4" x14ac:dyDescent="0.2">
      <c r="A28" s="33"/>
      <c r="B28" s="34" t="str">
        <f t="shared" si="0"/>
        <v>---</v>
      </c>
      <c r="C28" s="34"/>
      <c r="D28" s="35"/>
    </row>
    <row r="29" spans="1:4" x14ac:dyDescent="0.2">
      <c r="A29" s="33"/>
      <c r="B29" s="34" t="str">
        <f t="shared" si="0"/>
        <v>---</v>
      </c>
      <c r="C29" s="34"/>
      <c r="D29" s="35"/>
    </row>
    <row r="30" spans="1:4" x14ac:dyDescent="0.2">
      <c r="A30" s="60"/>
      <c r="B30" s="36" t="str">
        <f t="shared" si="0"/>
        <v>---</v>
      </c>
      <c r="C30" s="36"/>
      <c r="D30" s="37"/>
    </row>
    <row r="32" spans="1:4" x14ac:dyDescent="0.2">
      <c r="A32" s="12" t="s">
        <v>270</v>
      </c>
    </row>
    <row r="33" spans="1:2" x14ac:dyDescent="0.2">
      <c r="A33" s="16" t="s">
        <v>271</v>
      </c>
      <c r="B33" s="16" t="s">
        <v>278</v>
      </c>
    </row>
    <row r="34" spans="1:2" x14ac:dyDescent="0.2">
      <c r="A34" s="16" t="s">
        <v>279</v>
      </c>
      <c r="B34" s="16" t="s">
        <v>280</v>
      </c>
    </row>
    <row r="35" spans="1:2" x14ac:dyDescent="0.2">
      <c r="A35" s="16" t="s">
        <v>281</v>
      </c>
      <c r="B35" s="16" t="s">
        <v>282</v>
      </c>
    </row>
    <row r="36" spans="1:2" x14ac:dyDescent="0.2">
      <c r="A36" s="16" t="s">
        <v>283</v>
      </c>
      <c r="B36" s="16" t="s">
        <v>284</v>
      </c>
    </row>
    <row r="37" spans="1:2" x14ac:dyDescent="0.2">
      <c r="A37" s="16" t="s">
        <v>285</v>
      </c>
      <c r="B37" s="16" t="s">
        <v>286</v>
      </c>
    </row>
    <row r="38" spans="1:2" x14ac:dyDescent="0.2">
      <c r="A38" s="16" t="s">
        <v>287</v>
      </c>
      <c r="B38" s="16" t="s">
        <v>288</v>
      </c>
    </row>
    <row r="39" spans="1:2" x14ac:dyDescent="0.2">
      <c r="A39" s="16" t="s">
        <v>289</v>
      </c>
      <c r="B39" s="16" t="s">
        <v>290</v>
      </c>
    </row>
    <row r="40" spans="1:2" x14ac:dyDescent="0.2">
      <c r="A40" s="16" t="s">
        <v>291</v>
      </c>
      <c r="B40" s="16" t="s">
        <v>292</v>
      </c>
    </row>
    <row r="41" spans="1:2" x14ac:dyDescent="0.2">
      <c r="A41" s="16" t="s">
        <v>293</v>
      </c>
      <c r="B41" s="16" t="s">
        <v>294</v>
      </c>
    </row>
    <row r="42" spans="1:2" x14ac:dyDescent="0.2">
      <c r="A42" s="16" t="s">
        <v>295</v>
      </c>
      <c r="B42" s="16" t="s">
        <v>296</v>
      </c>
    </row>
    <row r="43" spans="1:2" x14ac:dyDescent="0.2">
      <c r="A43" s="16" t="s">
        <v>297</v>
      </c>
      <c r="B43" s="16" t="s">
        <v>298</v>
      </c>
    </row>
    <row r="44" spans="1:2" x14ac:dyDescent="0.2">
      <c r="A44" s="16" t="s">
        <v>299</v>
      </c>
      <c r="B44" s="16" t="s">
        <v>300</v>
      </c>
    </row>
    <row r="45" spans="1:2" x14ac:dyDescent="0.2">
      <c r="A45" s="16" t="s">
        <v>301</v>
      </c>
      <c r="B45" s="16" t="s">
        <v>302</v>
      </c>
    </row>
    <row r="46" spans="1:2" x14ac:dyDescent="0.2">
      <c r="A46" s="16" t="s">
        <v>303</v>
      </c>
      <c r="B46" s="16" t="s">
        <v>304</v>
      </c>
    </row>
    <row r="47" spans="1:2" x14ac:dyDescent="0.2">
      <c r="A47" s="16" t="s">
        <v>305</v>
      </c>
      <c r="B47" s="16" t="s">
        <v>306</v>
      </c>
    </row>
    <row r="48" spans="1:2" x14ac:dyDescent="0.2">
      <c r="A48" s="16" t="s">
        <v>307</v>
      </c>
      <c r="B48" s="16" t="s">
        <v>308</v>
      </c>
    </row>
    <row r="49" spans="1:2" x14ac:dyDescent="0.2">
      <c r="A49" s="16" t="s">
        <v>309</v>
      </c>
      <c r="B49" s="16" t="s">
        <v>310</v>
      </c>
    </row>
    <row r="50" spans="1:2" x14ac:dyDescent="0.2">
      <c r="A50" s="16" t="s">
        <v>311</v>
      </c>
      <c r="B50" s="16" t="s">
        <v>312</v>
      </c>
    </row>
    <row r="51" spans="1:2" x14ac:dyDescent="0.2">
      <c r="A51" s="16" t="s">
        <v>313</v>
      </c>
      <c r="B51" s="16" t="s">
        <v>314</v>
      </c>
    </row>
    <row r="52" spans="1:2" x14ac:dyDescent="0.2">
      <c r="A52" s="16" t="s">
        <v>315</v>
      </c>
      <c r="B52" s="16" t="s">
        <v>316</v>
      </c>
    </row>
    <row r="53" spans="1:2" x14ac:dyDescent="0.2">
      <c r="A53" s="16" t="s">
        <v>317</v>
      </c>
      <c r="B53" s="16" t="s">
        <v>318</v>
      </c>
    </row>
    <row r="54" spans="1:2" x14ac:dyDescent="0.2">
      <c r="A54" s="16" t="s">
        <v>319</v>
      </c>
      <c r="B54" s="16" t="s">
        <v>320</v>
      </c>
    </row>
    <row r="55" spans="1:2" x14ac:dyDescent="0.2">
      <c r="A55" s="16" t="s">
        <v>321</v>
      </c>
      <c r="B55" s="16" t="s">
        <v>322</v>
      </c>
    </row>
    <row r="56" spans="1:2" x14ac:dyDescent="0.2">
      <c r="A56" s="16" t="s">
        <v>323</v>
      </c>
      <c r="B56" s="16" t="s">
        <v>324</v>
      </c>
    </row>
    <row r="57" spans="1:2" x14ac:dyDescent="0.2">
      <c r="A57" s="16" t="s">
        <v>325</v>
      </c>
      <c r="B57" s="16" t="s">
        <v>326</v>
      </c>
    </row>
    <row r="58" spans="1:2" x14ac:dyDescent="0.2">
      <c r="A58" s="16" t="s">
        <v>327</v>
      </c>
      <c r="B58" s="16" t="s">
        <v>328</v>
      </c>
    </row>
    <row r="59" spans="1:2" x14ac:dyDescent="0.2">
      <c r="A59" s="16" t="s">
        <v>329</v>
      </c>
      <c r="B59" s="16" t="s">
        <v>330</v>
      </c>
    </row>
    <row r="60" spans="1:2" x14ac:dyDescent="0.2">
      <c r="A60" s="16" t="s">
        <v>331</v>
      </c>
      <c r="B60" s="16" t="s">
        <v>332</v>
      </c>
    </row>
    <row r="61" spans="1:2" x14ac:dyDescent="0.2">
      <c r="A61" s="16" t="s">
        <v>333</v>
      </c>
      <c r="B61" s="16" t="s">
        <v>334</v>
      </c>
    </row>
    <row r="62" spans="1:2" x14ac:dyDescent="0.2">
      <c r="A62" s="16" t="s">
        <v>335</v>
      </c>
      <c r="B62" s="16" t="s">
        <v>336</v>
      </c>
    </row>
    <row r="63" spans="1:2" x14ac:dyDescent="0.2">
      <c r="A63" s="16" t="s">
        <v>337</v>
      </c>
      <c r="B63" s="16" t="s">
        <v>338</v>
      </c>
    </row>
    <row r="64" spans="1:2" x14ac:dyDescent="0.2">
      <c r="A64" s="16" t="s">
        <v>339</v>
      </c>
      <c r="B64" s="16" t="s">
        <v>340</v>
      </c>
    </row>
    <row r="65" spans="1:2" x14ac:dyDescent="0.2">
      <c r="A65" s="16" t="s">
        <v>341</v>
      </c>
      <c r="B65" s="16" t="s">
        <v>342</v>
      </c>
    </row>
    <row r="67" spans="1:2" x14ac:dyDescent="0.2">
      <c r="A67" s="12" t="s">
        <v>343</v>
      </c>
    </row>
    <row r="68" spans="1:2" x14ac:dyDescent="0.2">
      <c r="A68" s="17" t="s">
        <v>344</v>
      </c>
      <c r="B68" s="17" t="s">
        <v>345</v>
      </c>
    </row>
    <row r="69" spans="1:2" x14ac:dyDescent="0.2">
      <c r="A69" s="17" t="s">
        <v>346</v>
      </c>
      <c r="B69" s="17" t="s">
        <v>347</v>
      </c>
    </row>
    <row r="70" spans="1:2" x14ac:dyDescent="0.2">
      <c r="A70" s="17" t="s">
        <v>348</v>
      </c>
      <c r="B70" s="17" t="s">
        <v>349</v>
      </c>
    </row>
    <row r="71" spans="1:2" x14ac:dyDescent="0.2">
      <c r="A71" s="17" t="s">
        <v>350</v>
      </c>
      <c r="B71" s="17" t="s">
        <v>351</v>
      </c>
    </row>
    <row r="72" spans="1:2" x14ac:dyDescent="0.2">
      <c r="A72" s="17" t="s">
        <v>352</v>
      </c>
      <c r="B72" s="17" t="s">
        <v>353</v>
      </c>
    </row>
    <row r="73" spans="1:2" x14ac:dyDescent="0.2">
      <c r="A73" s="17" t="s">
        <v>354</v>
      </c>
      <c r="B73" s="17" t="s">
        <v>355</v>
      </c>
    </row>
    <row r="74" spans="1:2" x14ac:dyDescent="0.2">
      <c r="A74" s="17" t="s">
        <v>356</v>
      </c>
      <c r="B74" s="17" t="s">
        <v>357</v>
      </c>
    </row>
    <row r="75" spans="1:2" x14ac:dyDescent="0.2">
      <c r="A75" s="17" t="s">
        <v>358</v>
      </c>
      <c r="B75" s="17" t="s">
        <v>359</v>
      </c>
    </row>
    <row r="76" spans="1:2" x14ac:dyDescent="0.2">
      <c r="A76" s="17" t="s">
        <v>273</v>
      </c>
      <c r="B76" s="17" t="s">
        <v>360</v>
      </c>
    </row>
    <row r="77" spans="1:2" x14ac:dyDescent="0.2">
      <c r="A77" s="17" t="s">
        <v>361</v>
      </c>
      <c r="B77" s="17" t="s">
        <v>362</v>
      </c>
    </row>
    <row r="78" spans="1:2" x14ac:dyDescent="0.2">
      <c r="A78" s="17" t="s">
        <v>363</v>
      </c>
      <c r="B78" s="17" t="s">
        <v>364</v>
      </c>
    </row>
    <row r="79" spans="1:2" x14ac:dyDescent="0.2">
      <c r="A79" s="17" t="s">
        <v>365</v>
      </c>
      <c r="B79" s="17" t="s">
        <v>366</v>
      </c>
    </row>
    <row r="80" spans="1:2" x14ac:dyDescent="0.2">
      <c r="A80" s="17" t="s">
        <v>367</v>
      </c>
      <c r="B80" s="17" t="s">
        <v>368</v>
      </c>
    </row>
    <row r="81" spans="1:2" x14ac:dyDescent="0.2">
      <c r="A81" s="17" t="s">
        <v>369</v>
      </c>
      <c r="B81" s="17" t="s">
        <v>370</v>
      </c>
    </row>
    <row r="82" spans="1:2" x14ac:dyDescent="0.2">
      <c r="A82" s="17" t="s">
        <v>371</v>
      </c>
      <c r="B82" s="17" t="s">
        <v>372</v>
      </c>
    </row>
    <row r="83" spans="1:2" x14ac:dyDescent="0.2">
      <c r="A83" s="17" t="s">
        <v>373</v>
      </c>
      <c r="B83" s="17" t="s">
        <v>374</v>
      </c>
    </row>
    <row r="84" spans="1:2" x14ac:dyDescent="0.2">
      <c r="A84" s="17" t="s">
        <v>375</v>
      </c>
      <c r="B84" s="17" t="s">
        <v>376</v>
      </c>
    </row>
    <row r="85" spans="1:2" x14ac:dyDescent="0.2">
      <c r="A85" s="17" t="s">
        <v>377</v>
      </c>
      <c r="B85" s="17" t="s">
        <v>378</v>
      </c>
    </row>
    <row r="86" spans="1:2" x14ac:dyDescent="0.2">
      <c r="A86" s="17" t="s">
        <v>379</v>
      </c>
      <c r="B86" s="17" t="s">
        <v>380</v>
      </c>
    </row>
    <row r="87" spans="1:2" x14ac:dyDescent="0.2">
      <c r="A87" s="17" t="s">
        <v>381</v>
      </c>
      <c r="B87" s="17" t="s">
        <v>382</v>
      </c>
    </row>
    <row r="88" spans="1:2" x14ac:dyDescent="0.2">
      <c r="A88" s="17" t="s">
        <v>383</v>
      </c>
      <c r="B88" s="17" t="s">
        <v>384</v>
      </c>
    </row>
    <row r="89" spans="1:2" x14ac:dyDescent="0.2">
      <c r="A89" s="17" t="s">
        <v>385</v>
      </c>
      <c r="B89" s="17" t="s">
        <v>386</v>
      </c>
    </row>
    <row r="90" spans="1:2" x14ac:dyDescent="0.2">
      <c r="A90" s="17" t="s">
        <v>387</v>
      </c>
      <c r="B90" s="17" t="s">
        <v>388</v>
      </c>
    </row>
    <row r="91" spans="1:2" x14ac:dyDescent="0.2">
      <c r="A91" s="17" t="s">
        <v>389</v>
      </c>
      <c r="B91" s="17" t="s">
        <v>390</v>
      </c>
    </row>
    <row r="92" spans="1:2" x14ac:dyDescent="0.2">
      <c r="A92" s="17" t="s">
        <v>391</v>
      </c>
      <c r="B92" s="17" t="s">
        <v>392</v>
      </c>
    </row>
  </sheetData>
  <sheetProtection sheet="1" objects="1" scenarios="1" formatCells="0" formatColumns="0" formatRows="0"/>
  <phoneticPr fontId="30" type="noConversion"/>
  <dataValidations count="4">
    <dataValidation type="list" allowBlank="1" showInputMessage="1" showErrorMessage="1" sqref="B3" xr:uid="{00000000-0002-0000-0500-000000000000}">
      <formula1>$A$22:$A$30</formula1>
    </dataValidation>
    <dataValidation type="list" allowBlank="1" showInputMessage="1" showErrorMessage="1" sqref="B5" xr:uid="{00000000-0002-0000-0500-000001000000}">
      <formula1>$A$68:$A$92</formula1>
    </dataValidation>
    <dataValidation type="list" allowBlank="1" showInputMessage="1" showErrorMessage="1" sqref="B4" xr:uid="{00000000-0002-0000-0500-000002000000}">
      <formula1>$A$33:$A$65</formula1>
    </dataValidation>
    <dataValidation type="list" allowBlank="1" showInputMessage="1" showErrorMessage="1" sqref="B2" xr:uid="{00000000-0002-0000-0500-000003000000}">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&amp;A&amp;R&amp;D, &amp;T</oddHeader>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b141119-a5b4-482f-94ea-dc12fd32c03d">
      <Terms xmlns="http://schemas.microsoft.com/office/infopath/2007/PartnerControls"/>
    </lcf76f155ced4ddcb4097134ff3c332f>
    <TaxCatchAll xmlns="c0055b65-6c04-4994-86f4-641a2499a0a7" xsi:nil="true"/>
    <SharedWithUsers xmlns="c0055b65-6c04-4994-86f4-641a2499a0a7">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3F7FC8BA8AEF54A84CABF2B79D142F4" ma:contentTypeVersion="16" ma:contentTypeDescription="Skapa ett nytt dokument." ma:contentTypeScope="" ma:versionID="130e5f7041aec9b12ce094d480a4f5f7">
  <xsd:schema xmlns:xsd="http://www.w3.org/2001/XMLSchema" xmlns:xs="http://www.w3.org/2001/XMLSchema" xmlns:p="http://schemas.microsoft.com/office/2006/metadata/properties" xmlns:ns2="fb141119-a5b4-482f-94ea-dc12fd32c03d" xmlns:ns3="c0055b65-6c04-4994-86f4-641a2499a0a7" targetNamespace="http://schemas.microsoft.com/office/2006/metadata/properties" ma:root="true" ma:fieldsID="90b122c367901c8367cb962f37e14cbb" ns2:_="" ns3:_="">
    <xsd:import namespace="fb141119-a5b4-482f-94ea-dc12fd32c03d"/>
    <xsd:import namespace="c0055b65-6c04-4994-86f4-641a2499a0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41119-a5b4-482f-94ea-dc12fd32c0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055b65-6c04-4994-86f4-641a2499a0a7"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1" nillable="true" ma:displayName="Taxonomy Catch All Column" ma:hidden="true" ma:list="{214bedd7-0838-424e-988f-a17d8cd639e8}" ma:internalName="TaxCatchAll" ma:showField="CatchAllData" ma:web="c0055b65-6c04-4994-86f4-641a2499a0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DF2CB6-3446-4F90-882D-3AF0ECDC9A17}">
  <ds:schemaRefs>
    <ds:schemaRef ds:uri="http://schemas.microsoft.com/sharepoint/v3/contenttype/forms"/>
  </ds:schemaRefs>
</ds:datastoreItem>
</file>

<file path=customXml/itemProps2.xml><?xml version="1.0" encoding="utf-8"?>
<ds:datastoreItem xmlns:ds="http://schemas.openxmlformats.org/officeDocument/2006/customXml" ds:itemID="{2CE19046-FE7E-4687-9CC1-6E436696DD53}">
  <ds:schemaRefs>
    <ds:schemaRef ds:uri="fb141119-a5b4-482f-94ea-dc12fd32c03d"/>
    <ds:schemaRef ds:uri="http://schemas.microsoft.com/office/2006/documentManagement/types"/>
    <ds:schemaRef ds:uri="c0055b65-6c04-4994-86f4-641a2499a0a7"/>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5B2F4AB-6722-4F55-8293-B2F95014AC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141119-a5b4-482f-94ea-dc12fd32c03d"/>
    <ds:schemaRef ds:uri="c0055b65-6c04-4994-86f4-641a2499a0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10</vt:i4>
      </vt:variant>
    </vt:vector>
  </HeadingPairs>
  <TitlesOfParts>
    <vt:vector size="16" baseType="lpstr">
      <vt:lpstr>Guidelines and conditions</vt:lpstr>
      <vt:lpstr>ToolUnreasonableCosts</vt:lpstr>
      <vt:lpstr>EUwideConstants</vt:lpstr>
      <vt:lpstr>MSParameters</vt:lpstr>
      <vt:lpstr>Translations</vt:lpstr>
      <vt:lpstr>VersionDocumentation</vt:lpstr>
      <vt:lpstr>CNTR_SmallEmitter</vt:lpstr>
      <vt:lpstr>CNTR_TrueFalse</vt:lpstr>
      <vt:lpstr>EUconst_CarbonPrice</vt:lpstr>
      <vt:lpstr>EUconst_ERR_Inconsistent</vt:lpstr>
      <vt:lpstr>EUconst_UncertaintyThresholds</vt:lpstr>
      <vt:lpstr>JUMP_b_Guidelines_Top</vt:lpstr>
      <vt:lpstr>JUMP_I_Top</vt:lpstr>
      <vt:lpstr>'Guidelines and conditions'!Utskriftsområde</vt:lpstr>
      <vt:lpstr>ToolUnreasonableCosts!Utskriftsområde</vt:lpstr>
      <vt:lpstr>VersionDocumentation!Utskriftsområde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in accordance with the Regulation pursuant to Article 14 of the EU ETS Directive</dc:subject>
  <dc:creator>Christian.Heller@umweltbundesamt.at</dc:creator>
  <cp:keywords/>
  <dc:description>The template for Monitoring plans was developed by Umweltbundesamt on behalf of DG CLIMA. _x000d_
Authors: Christian Heller / Hubert Fallmann</dc:description>
  <cp:lastModifiedBy>Andersson, Björn</cp:lastModifiedBy>
  <cp:revision/>
  <dcterms:created xsi:type="dcterms:W3CDTF">2008-05-26T08:52:55Z</dcterms:created>
  <dcterms:modified xsi:type="dcterms:W3CDTF">2025-01-22T12:05:46Z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0x010100E3F7FC8BA8AEF54A84CABF2B79D142F4</vt:lpwstr>
  </property>
  <property fmtid="{D5CDD505-2E9C-101B-9397-08002B2CF9AE}" pid="4" name="MSIP_Label_6bd9ddd1-4d20-43f6-abfa-fc3c07406f94_Enabled">
    <vt:lpwstr>true</vt:lpwstr>
  </property>
  <property fmtid="{D5CDD505-2E9C-101B-9397-08002B2CF9AE}" pid="5" name="MSIP_Label_6bd9ddd1-4d20-43f6-abfa-fc3c07406f94_SetDate">
    <vt:lpwstr>2024-10-29T08:35:31Z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5b44a561-bf32-4249-9c32-413c39b97ff2</vt:lpwstr>
  </property>
  <property fmtid="{D5CDD505-2E9C-101B-9397-08002B2CF9AE}" pid="10" name="MSIP_Label_6bd9ddd1-4d20-43f6-abfa-fc3c07406f94_ContentBits">
    <vt:lpwstr>0</vt:lpwstr>
  </property>
  <property fmtid="{D5CDD505-2E9C-101B-9397-08002B2CF9AE}" pid="11" name="MediaServiceImageTags">
    <vt:lpwstr/>
  </property>
  <property fmtid="{D5CDD505-2E9C-101B-9397-08002B2CF9AE}" pid="12" name="ComplianceAssetId">
    <vt:lpwstr/>
  </property>
  <property fmtid="{D5CDD505-2E9C-101B-9397-08002B2CF9AE}" pid="13" name="_ExtendedDescription">
    <vt:lpwstr/>
  </property>
  <property fmtid="{D5CDD505-2E9C-101B-9397-08002B2CF9AE}" pid="14" name="TriggerFlowInfo">
    <vt:lpwstr/>
  </property>
</Properties>
</file>